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3" activeTab="1"/>
  </bookViews>
  <sheets>
    <sheet name="Cessna 152" sheetId="1" r:id="rId1"/>
    <sheet name="Cessna 172 M" sheetId="2" r:id="rId2"/>
    <sheet name="Fuel Gallons to Pounds" sheetId="3" r:id="rId3"/>
  </sheets>
  <definedNames/>
  <calcPr fullCalcOnLoad="1"/>
</workbook>
</file>

<file path=xl/sharedStrings.xml><?xml version="1.0" encoding="utf-8"?>
<sst xmlns="http://schemas.openxmlformats.org/spreadsheetml/2006/main" count="160" uniqueCount="57">
  <si>
    <t>Cessna 152 Weight &amp; Balance</t>
  </si>
  <si>
    <t>Center of Gravity Envelope</t>
  </si>
  <si>
    <t>Weight</t>
  </si>
  <si>
    <t>Arm</t>
  </si>
  <si>
    <t>Moment</t>
  </si>
  <si>
    <t>C.G.</t>
  </si>
  <si>
    <t>Pounds</t>
  </si>
  <si>
    <t>lbs</t>
  </si>
  <si>
    <t>Inches</t>
  </si>
  <si>
    <t>lbs-ins/1000</t>
  </si>
  <si>
    <t>Basic Empty Weight (from AC W&amp;B, as ammended)</t>
  </si>
  <si>
    <t>-</t>
  </si>
  <si>
    <t xml:space="preserve">(includes unusable fuel and full oil) </t>
  </si>
  <si>
    <t>Forward slope is approximate (+/- 10 lbs; +/- 1 in.)</t>
  </si>
  <si>
    <t>Usable fuel - - enter weight in pounds</t>
  </si>
  <si>
    <t xml:space="preserve">(38 gallons maximum - - 6 lbs/gal) </t>
  </si>
  <si>
    <t>Pilot and passenger</t>
  </si>
  <si>
    <t xml:space="preserve">(station 33 to 41) </t>
  </si>
  <si>
    <t>Baggage area 1</t>
  </si>
  <si>
    <t xml:space="preserve">(station 50  to 76, 120 lbs max) </t>
  </si>
  <si>
    <t>Baggage area 2</t>
  </si>
  <si>
    <t xml:space="preserve">(station 76 to 94, 40 lbs max) </t>
  </si>
  <si>
    <t>Ramp Weight and Moment</t>
  </si>
  <si>
    <t>Ramp fuel allowance</t>
  </si>
  <si>
    <t>- - engine start, taxi, &amp; runup (1 gal.)</t>
  </si>
  <si>
    <t>Take-Off Weight &amp; Moment</t>
  </si>
  <si>
    <t xml:space="preserve">(maximum weight 1670 lbs) </t>
  </si>
  <si>
    <t>&lt;&lt; Plot Weight &amp; CG into graph at right &gt;&gt;</t>
  </si>
  <si>
    <t>Inches &gt;&gt;</t>
  </si>
  <si>
    <t>Cessna 172 M Weight &amp; Balance</t>
  </si>
  <si>
    <t>|</t>
  </si>
  <si>
    <t>Pilot and front passenger</t>
  </si>
  <si>
    <t xml:space="preserve">(station 34 to 46) </t>
  </si>
  <si>
    <t>Rear passengers</t>
  </si>
  <si>
    <t xml:space="preserve">(station 73) </t>
  </si>
  <si>
    <t xml:space="preserve">(station 82 to 108, 120 lbs max) </t>
  </si>
  <si>
    <t xml:space="preserve">(station 108 to 142, 50 lbs max) </t>
  </si>
  <si>
    <t xml:space="preserve">(maximum weight 2300 lbs) </t>
  </si>
  <si>
    <t xml:space="preserve"> </t>
  </si>
  <si>
    <t>Fuel Weight</t>
  </si>
  <si>
    <t>Not just pounds per gallon!</t>
  </si>
  <si>
    <t>Your E6B will give you six pounds per gallon to convert gallons to pounds for W&amp;B computations.</t>
  </si>
  <si>
    <t>Enter Gallons:</t>
  </si>
  <si>
    <t>=</t>
  </si>
  <si>
    <t>pounds</t>
  </si>
  <si>
    <t xml:space="preserve">However, as “Jet Pilots” know, volume (i.g., “gallons”) changes.  Heat expands while cold contracts: that's why a mercury thermometer works;  So . . . </t>
  </si>
  <si>
    <t xml:space="preserve">While at standard termperature avgas has a density of 6.02 lb/U.S. gal at 15 °C (0.721 kg/l), and this density (rounded to 6 lbs/gal) is what is used for weight and balance computation, this density increases to 6.40 lb/US gallon at -40 °C, and decreases by about 0.5% per 5 °C (9 °F) increase in temperature, or 0.1% per degree C. </t>
  </si>
  <si>
    <t>(See the article “Avgas” on Wikipedia (retrived 10 Apr 2009 from http://en.wikipedia.org/wiki/Avgas).)</t>
  </si>
  <si>
    <t>A formula with a correction for temperature would look like this:</t>
  </si>
  <si>
    <t>Gallons:</t>
  </si>
  <si>
    <t>Enter Scale (F/C):</t>
  </si>
  <si>
    <t>F</t>
  </si>
  <si>
    <t>pounds/gallon</t>
  </si>
  <si>
    <t>Enter Temp:</t>
  </si>
  <si>
    <t>Weight of one gallon in volume of AvGas</t>
  </si>
  <si>
    <t>Temp</t>
  </si>
  <si>
    <t>C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</si>
</sst>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"/>
    <numFmt numFmtId="166" formatCode="0.00"/>
    <numFmt numFmtId="167" formatCode="0.0"/>
    <numFmt numFmtId="168" formatCode="0"/>
    <numFmt numFmtId="169" formatCode="0.00000"/>
  </numFmts>
  <fonts count="22">
    <font>
      <sz val="10"/>
      <name val="Arial"/>
      <family val="2"/>
    </font>
    <font>
      <u val="single"/>
      <sz val="26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Tahoma"/>
      <family val="2"/>
    </font>
    <font>
      <i/>
      <sz val="10"/>
      <name val="Times New Roman"/>
      <family val="1"/>
    </font>
    <font>
      <b/>
      <sz val="9"/>
      <name val="Arial"/>
      <family val="2"/>
    </font>
    <font>
      <sz val="20"/>
      <name val="Arial"/>
      <family val="2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i/>
      <u val="single"/>
      <sz val="8"/>
      <color indexed="54"/>
      <name val="Arial"/>
      <family val="2"/>
    </font>
    <font>
      <i/>
      <u val="single"/>
      <sz val="8"/>
      <color indexed="55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47"/>
      </right>
      <top style="hair">
        <color indexed="8"/>
      </top>
      <bottom style="hair">
        <color indexed="47"/>
      </bottom>
    </border>
    <border>
      <left style="hair">
        <color indexed="47"/>
      </left>
      <right style="hair">
        <color indexed="47"/>
      </right>
      <top style="hair">
        <color indexed="8"/>
      </top>
      <bottom style="hair">
        <color indexed="47"/>
      </bottom>
    </border>
    <border>
      <left style="hair">
        <color indexed="47"/>
      </left>
      <right>
        <color indexed="63"/>
      </right>
      <top style="hair">
        <color indexed="8"/>
      </top>
      <bottom style="hair">
        <color indexed="47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47"/>
      </bottom>
    </border>
    <border>
      <left style="hair">
        <color indexed="8"/>
      </left>
      <right style="hair">
        <color indexed="31"/>
      </right>
      <top style="thin">
        <color indexed="8"/>
      </top>
      <bottom style="hair">
        <color indexed="31"/>
      </bottom>
    </border>
    <border>
      <left style="hair">
        <color indexed="31"/>
      </left>
      <right style="hair">
        <color indexed="31"/>
      </right>
      <top style="thin">
        <color indexed="8"/>
      </top>
      <bottom style="hair">
        <color indexed="31"/>
      </bottom>
    </border>
    <border>
      <left>
        <color indexed="63"/>
      </left>
      <right style="hair">
        <color indexed="47"/>
      </right>
      <top style="hair">
        <color indexed="47"/>
      </top>
      <bottom style="hair">
        <color indexed="47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hair">
        <color indexed="47"/>
      </left>
      <right>
        <color indexed="63"/>
      </right>
      <top style="hair">
        <color indexed="47"/>
      </top>
      <bottom style="hair">
        <color indexed="47"/>
      </bottom>
    </border>
    <border>
      <left style="hair">
        <color indexed="8"/>
      </left>
      <right style="hair">
        <color indexed="8"/>
      </right>
      <top style="hair">
        <color indexed="47"/>
      </top>
      <bottom style="hair">
        <color indexed="47"/>
      </bottom>
    </border>
    <border>
      <left style="hair">
        <color indexed="8"/>
      </left>
      <right style="hair">
        <color indexed="31"/>
      </right>
      <top style="hair">
        <color indexed="31"/>
      </top>
      <bottom style="hair">
        <color indexed="31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>
        <color indexed="63"/>
      </left>
      <right style="hair">
        <color indexed="47"/>
      </right>
      <top style="hair">
        <color indexed="47"/>
      </top>
      <bottom style="hair">
        <color indexed="8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8"/>
      </bottom>
    </border>
    <border>
      <left style="hair">
        <color indexed="47"/>
      </left>
      <right>
        <color indexed="63"/>
      </right>
      <top style="hair">
        <color indexed="47"/>
      </top>
      <bottom style="hair">
        <color indexed="8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8"/>
      </bottom>
    </border>
    <border>
      <left style="hair">
        <color indexed="8"/>
      </left>
      <right style="hair">
        <color indexed="31"/>
      </right>
      <top style="hair">
        <color indexed="31"/>
      </top>
      <bottom style="hair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47"/>
      </right>
      <top style="hair">
        <color indexed="8"/>
      </top>
      <bottom style="hair">
        <color indexed="47"/>
      </bottom>
    </border>
    <border>
      <left style="hair">
        <color indexed="47"/>
      </left>
      <right>
        <color indexed="63"/>
      </right>
      <top>
        <color indexed="63"/>
      </top>
      <bottom style="hair">
        <color indexed="47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8"/>
      </diagonal>
    </border>
    <border>
      <left style="hair">
        <color indexed="31"/>
      </left>
      <right style="hair">
        <color indexed="31"/>
      </right>
      <top style="medium">
        <color indexed="8"/>
      </top>
      <bottom style="hair">
        <color indexed="31"/>
      </bottom>
    </border>
    <border>
      <left style="hair">
        <color indexed="8"/>
      </left>
      <right style="hair">
        <color indexed="31"/>
      </right>
      <top style="medium">
        <color indexed="8"/>
      </top>
      <bottom style="hair">
        <color indexed="31"/>
      </bottom>
    </border>
    <border>
      <left style="medium">
        <color indexed="8"/>
      </left>
      <right style="hair">
        <color indexed="31"/>
      </right>
      <top style="hair">
        <color indexed="31"/>
      </top>
      <bottom style="hair">
        <color indexed="31"/>
      </bottom>
    </border>
    <border>
      <left>
        <color indexed="63"/>
      </left>
      <right style="hair">
        <color indexed="47"/>
      </right>
      <top>
        <color indexed="63"/>
      </top>
      <bottom style="hair">
        <color indexed="47"/>
      </bottom>
    </border>
    <border>
      <left style="hair">
        <color indexed="8"/>
      </left>
      <right>
        <color indexed="63"/>
      </right>
      <top style="hair">
        <color indexed="17"/>
      </top>
      <bottom style="hair">
        <color indexed="17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8"/>
      </left>
      <right style="hair">
        <color indexed="47"/>
      </right>
      <top style="hair">
        <color indexed="47"/>
      </top>
      <bottom style="hair">
        <color indexed="47"/>
      </bottom>
    </border>
    <border diagonalUp="1">
      <left>
        <color indexed="63"/>
      </left>
      <right>
        <color indexed="63"/>
      </right>
      <top>
        <color indexed="63"/>
      </top>
      <bottom style="hair">
        <color indexed="8"/>
      </bottom>
      <diagonal style="medium">
        <color indexed="8"/>
      </diagonal>
    </border>
    <border>
      <left style="medium">
        <color indexed="8"/>
      </left>
      <right style="hair">
        <color indexed="31"/>
      </right>
      <top style="hair">
        <color indexed="31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17"/>
      </right>
      <top>
        <color indexed="63"/>
      </top>
      <bottom style="hair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 style="hair">
        <color indexed="8"/>
      </bottom>
    </border>
    <border>
      <left style="hair">
        <color indexed="17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47"/>
      </right>
      <top style="hair">
        <color indexed="47"/>
      </top>
      <bottom style="hair">
        <color indexed="8"/>
      </bottom>
    </border>
    <border>
      <left style="medium">
        <color indexed="8"/>
      </left>
      <right style="hair">
        <color indexed="31"/>
      </right>
      <top style="thin">
        <color indexed="8"/>
      </top>
      <bottom style="hair">
        <color indexed="31"/>
      </bottom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medium">
        <color indexed="8"/>
      </diagonal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1" fillId="0" borderId="0" xfId="0" applyFont="1" applyBorder="1" applyAlignment="1">
      <alignment vertical="top"/>
    </xf>
    <xf numFmtId="164" fontId="2" fillId="0" borderId="0" xfId="0" applyFont="1" applyBorder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6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5" xfId="0" applyFont="1" applyFill="1" applyBorder="1" applyAlignment="1">
      <alignment/>
    </xf>
    <xf numFmtId="164" fontId="3" fillId="2" borderId="5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0" fillId="2" borderId="7" xfId="0" applyFill="1" applyBorder="1" applyAlignment="1">
      <alignment/>
    </xf>
    <xf numFmtId="164" fontId="0" fillId="0" borderId="0" xfId="0" applyNumberFormat="1" applyAlignment="1">
      <alignment/>
    </xf>
    <xf numFmtId="164" fontId="0" fillId="3" borderId="8" xfId="0" applyFill="1" applyBorder="1" applyAlignment="1">
      <alignment/>
    </xf>
    <xf numFmtId="164" fontId="0" fillId="3" borderId="9" xfId="0" applyFill="1" applyBorder="1" applyAlignment="1">
      <alignment/>
    </xf>
    <xf numFmtId="164" fontId="0" fillId="0" borderId="1" xfId="0" applyBorder="1" applyAlignment="1">
      <alignment/>
    </xf>
    <xf numFmtId="164" fontId="3" fillId="2" borderId="10" xfId="0" applyFont="1" applyFill="1" applyBorder="1" applyAlignment="1">
      <alignment/>
    </xf>
    <xf numFmtId="164" fontId="3" fillId="2" borderId="11" xfId="0" applyFont="1" applyFill="1" applyBorder="1" applyAlignment="1">
      <alignment/>
    </xf>
    <xf numFmtId="165" fontId="0" fillId="2" borderId="11" xfId="0" applyNumberFormat="1" applyFont="1" applyFill="1" applyBorder="1" applyAlignment="1" applyProtection="1">
      <alignment horizontal="right"/>
      <protection/>
    </xf>
    <xf numFmtId="165" fontId="3" fillId="2" borderId="11" xfId="0" applyNumberFormat="1" applyFont="1" applyFill="1" applyBorder="1" applyAlignment="1">
      <alignment horizontal="right"/>
    </xf>
    <xf numFmtId="164" fontId="4" fillId="2" borderId="12" xfId="0" applyFont="1" applyFill="1" applyBorder="1" applyAlignment="1">
      <alignment horizontal="center"/>
    </xf>
    <xf numFmtId="166" fontId="0" fillId="2" borderId="12" xfId="0" applyNumberFormat="1" applyFont="1" applyFill="1" applyBorder="1" applyAlignment="1">
      <alignment horizontal="right"/>
    </xf>
    <xf numFmtId="164" fontId="7" fillId="2" borderId="13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8" fillId="2" borderId="16" xfId="0" applyFont="1" applyFill="1" applyBorder="1" applyAlignment="1">
      <alignment wrapText="1"/>
    </xf>
    <xf numFmtId="165" fontId="3" fillId="2" borderId="17" xfId="0" applyNumberFormat="1" applyFont="1" applyFill="1" applyBorder="1" applyAlignment="1">
      <alignment horizontal="right"/>
    </xf>
    <xf numFmtId="164" fontId="4" fillId="2" borderId="18" xfId="0" applyFont="1" applyFill="1" applyBorder="1" applyAlignment="1">
      <alignment/>
    </xf>
    <xf numFmtId="166" fontId="3" fillId="2" borderId="18" xfId="0" applyNumberFormat="1" applyFont="1" applyFill="1" applyBorder="1" applyAlignment="1">
      <alignment/>
    </xf>
    <xf numFmtId="164" fontId="0" fillId="2" borderId="13" xfId="0" applyFill="1" applyBorder="1" applyAlignment="1">
      <alignment horizontal="center"/>
    </xf>
    <xf numFmtId="164" fontId="9" fillId="3" borderId="15" xfId="0" applyFont="1" applyFill="1" applyBorder="1" applyAlignment="1">
      <alignment/>
    </xf>
    <xf numFmtId="164" fontId="0" fillId="3" borderId="19" xfId="0" applyFill="1" applyBorder="1" applyAlignment="1">
      <alignment/>
    </xf>
    <xf numFmtId="164" fontId="0" fillId="3" borderId="20" xfId="0" applyFill="1" applyBorder="1" applyAlignment="1">
      <alignment/>
    </xf>
    <xf numFmtId="164" fontId="0" fillId="2" borderId="4" xfId="0" applyFill="1" applyBorder="1" applyAlignment="1">
      <alignment/>
    </xf>
    <xf numFmtId="164" fontId="0" fillId="4" borderId="1" xfId="0" applyFill="1" applyBorder="1" applyAlignment="1">
      <alignment/>
    </xf>
    <xf numFmtId="165" fontId="0" fillId="4" borderId="21" xfId="0" applyNumberFormat="1" applyFill="1" applyBorder="1" applyAlignment="1">
      <alignment horizontal="right"/>
    </xf>
    <xf numFmtId="165" fontId="0" fillId="4" borderId="22" xfId="0" applyNumberFormat="1" applyFill="1" applyBorder="1" applyAlignment="1">
      <alignment horizontal="right"/>
    </xf>
    <xf numFmtId="164" fontId="6" fillId="2" borderId="23" xfId="0" applyFont="1" applyFill="1" applyBorder="1" applyAlignment="1">
      <alignment/>
    </xf>
    <xf numFmtId="166" fontId="0" fillId="2" borderId="24" xfId="0" applyNumberFormat="1" applyFill="1" applyBorder="1" applyAlignment="1">
      <alignment/>
    </xf>
    <xf numFmtId="164" fontId="0" fillId="2" borderId="7" xfId="0" applyFill="1" applyBorder="1" applyAlignment="1">
      <alignment horizontal="center"/>
    </xf>
    <xf numFmtId="164" fontId="0" fillId="0" borderId="25" xfId="0" applyBorder="1" applyAlignment="1">
      <alignment/>
    </xf>
    <xf numFmtId="164" fontId="0" fillId="3" borderId="26" xfId="0" applyFill="1" applyBorder="1" applyAlignment="1">
      <alignment/>
    </xf>
    <xf numFmtId="164" fontId="0" fillId="3" borderId="27" xfId="0" applyFill="1" applyBorder="1" applyAlignment="1">
      <alignment/>
    </xf>
    <xf numFmtId="164" fontId="0" fillId="3" borderId="28" xfId="0" applyFill="1" applyBorder="1" applyAlignment="1">
      <alignment/>
    </xf>
    <xf numFmtId="164" fontId="3" fillId="2" borderId="29" xfId="0" applyFont="1" applyFill="1" applyBorder="1" applyAlignment="1">
      <alignment/>
    </xf>
    <xf numFmtId="164" fontId="3" fillId="4" borderId="30" xfId="0" applyFont="1" applyFill="1" applyBorder="1" applyAlignment="1">
      <alignment/>
    </xf>
    <xf numFmtId="165" fontId="3" fillId="3" borderId="31" xfId="0" applyNumberFormat="1" applyFont="1" applyFill="1" applyBorder="1" applyAlignment="1" applyProtection="1">
      <alignment horizontal="right"/>
      <protection locked="0"/>
    </xf>
    <xf numFmtId="164" fontId="6" fillId="4" borderId="32" xfId="0" applyFont="1" applyFill="1" applyBorder="1" applyAlignment="1">
      <alignment horizontal="center"/>
    </xf>
    <xf numFmtId="164" fontId="6" fillId="2" borderId="33" xfId="0" applyFont="1" applyFill="1" applyBorder="1" applyAlignment="1">
      <alignment horizontal="center"/>
    </xf>
    <xf numFmtId="166" fontId="0" fillId="2" borderId="12" xfId="0" applyNumberFormat="1" applyFill="1" applyBorder="1" applyAlignment="1">
      <alignment/>
    </xf>
    <xf numFmtId="164" fontId="0" fillId="0" borderId="34" xfId="0" applyBorder="1" applyAlignment="1">
      <alignment/>
    </xf>
    <xf numFmtId="164" fontId="0" fillId="3" borderId="35" xfId="0" applyFill="1" applyBorder="1" applyAlignment="1">
      <alignment/>
    </xf>
    <xf numFmtId="164" fontId="8" fillId="2" borderId="36" xfId="0" applyFont="1" applyFill="1" applyBorder="1" applyAlignment="1">
      <alignment wrapText="1"/>
    </xf>
    <xf numFmtId="164" fontId="8" fillId="4" borderId="37" xfId="0" applyFont="1" applyFill="1" applyBorder="1" applyAlignment="1">
      <alignment wrapText="1"/>
    </xf>
    <xf numFmtId="165" fontId="3" fillId="4" borderId="38" xfId="0" applyNumberFormat="1" applyFont="1" applyFill="1" applyBorder="1" applyAlignment="1">
      <alignment horizontal="right"/>
    </xf>
    <xf numFmtId="165" fontId="0" fillId="4" borderId="39" xfId="0" applyNumberFormat="1" applyFill="1" applyBorder="1" applyAlignment="1">
      <alignment horizontal="right"/>
    </xf>
    <xf numFmtId="164" fontId="6" fillId="2" borderId="40" xfId="0" applyFont="1" applyFill="1" applyBorder="1" applyAlignment="1">
      <alignment horizontal="center"/>
    </xf>
    <xf numFmtId="166" fontId="0" fillId="2" borderId="18" xfId="0" applyNumberFormat="1" applyFill="1" applyBorder="1" applyAlignment="1">
      <alignment/>
    </xf>
    <xf numFmtId="164" fontId="0" fillId="3" borderId="41" xfId="0" applyFill="1" applyBorder="1" applyAlignment="1">
      <alignment/>
    </xf>
    <xf numFmtId="165" fontId="3" fillId="4" borderId="21" xfId="0" applyNumberFormat="1" applyFont="1" applyFill="1" applyBorder="1" applyAlignment="1">
      <alignment horizontal="right"/>
    </xf>
    <xf numFmtId="164" fontId="0" fillId="3" borderId="42" xfId="0" applyFill="1" applyBorder="1" applyAlignment="1">
      <alignment/>
    </xf>
    <xf numFmtId="164" fontId="10" fillId="2" borderId="6" xfId="0" applyFont="1" applyFill="1" applyBorder="1" applyAlignment="1">
      <alignment horizontal="center" vertical="center"/>
    </xf>
    <xf numFmtId="164" fontId="4" fillId="2" borderId="10" xfId="0" applyFont="1" applyFill="1" applyBorder="1" applyAlignment="1">
      <alignment/>
    </xf>
    <xf numFmtId="164" fontId="4" fillId="2" borderId="11" xfId="0" applyFont="1" applyFill="1" applyBorder="1" applyAlignment="1">
      <alignment/>
    </xf>
    <xf numFmtId="165" fontId="6" fillId="2" borderId="11" xfId="0" applyNumberFormat="1" applyFont="1" applyFill="1" applyBorder="1" applyAlignment="1" applyProtection="1">
      <alignment horizontal="right"/>
      <protection/>
    </xf>
    <xf numFmtId="165" fontId="4" fillId="2" borderId="11" xfId="0" applyNumberFormat="1" applyFont="1" applyFill="1" applyBorder="1" applyAlignment="1">
      <alignment horizontal="right"/>
    </xf>
    <xf numFmtId="166" fontId="6" fillId="2" borderId="12" xfId="0" applyNumberFormat="1" applyFont="1" applyFill="1" applyBorder="1" applyAlignment="1">
      <alignment horizontal="right"/>
    </xf>
    <xf numFmtId="164" fontId="11" fillId="2" borderId="16" xfId="0" applyFont="1" applyFill="1" applyBorder="1" applyAlignment="1">
      <alignment wrapText="1"/>
    </xf>
    <xf numFmtId="164" fontId="0" fillId="2" borderId="12" xfId="0" applyFont="1" applyFill="1" applyBorder="1" applyAlignment="1">
      <alignment horizontal="center"/>
    </xf>
    <xf numFmtId="164" fontId="12" fillId="3" borderId="31" xfId="0" applyFont="1" applyFill="1" applyBorder="1" applyAlignment="1">
      <alignment horizontal="center" vertical="center"/>
    </xf>
    <xf numFmtId="164" fontId="10" fillId="2" borderId="43" xfId="0" applyFont="1" applyFill="1" applyBorder="1" applyAlignment="1">
      <alignment horizontal="center" vertical="center"/>
    </xf>
    <xf numFmtId="164" fontId="13" fillId="3" borderId="0" xfId="0" applyFont="1" applyFill="1" applyAlignment="1" applyProtection="1">
      <alignment horizontal="center"/>
      <protection hidden="1"/>
    </xf>
    <xf numFmtId="164" fontId="14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4" fontId="1" fillId="0" borderId="0" xfId="0" applyFont="1" applyBorder="1" applyAlignment="1">
      <alignment horizontal="left" vertical="top"/>
    </xf>
    <xf numFmtId="164" fontId="0" fillId="0" borderId="44" xfId="0" applyBorder="1" applyAlignment="1">
      <alignment/>
    </xf>
    <xf numFmtId="164" fontId="0" fillId="3" borderId="9" xfId="0" applyFont="1" applyFill="1" applyBorder="1" applyAlignment="1">
      <alignment horizontal="center"/>
    </xf>
    <xf numFmtId="164" fontId="0" fillId="0" borderId="42" xfId="0" applyBorder="1" applyAlignment="1">
      <alignment/>
    </xf>
    <xf numFmtId="164" fontId="0" fillId="3" borderId="15" xfId="0" applyFont="1" applyFill="1" applyBorder="1" applyAlignment="1">
      <alignment horizontal="center"/>
    </xf>
    <xf numFmtId="164" fontId="0" fillId="3" borderId="19" xfId="0" applyFont="1" applyFill="1" applyBorder="1" applyAlignment="1">
      <alignment horizontal="center"/>
    </xf>
    <xf numFmtId="164" fontId="0" fillId="3" borderId="25" xfId="0" applyFill="1" applyBorder="1" applyAlignment="1">
      <alignment/>
    </xf>
    <xf numFmtId="165" fontId="0" fillId="4" borderId="38" xfId="0" applyNumberFormat="1" applyFill="1" applyBorder="1" applyAlignment="1">
      <alignment horizontal="right"/>
    </xf>
    <xf numFmtId="164" fontId="0" fillId="0" borderId="0" xfId="0" applyAlignment="1" applyProtection="1">
      <alignment/>
      <protection hidden="1"/>
    </xf>
    <xf numFmtId="164" fontId="13" fillId="3" borderId="0" xfId="0" applyFont="1" applyFill="1" applyAlignment="1">
      <alignment horizontal="center"/>
    </xf>
    <xf numFmtId="164" fontId="3" fillId="0" borderId="0" xfId="0" applyFont="1" applyAlignment="1" applyProtection="1">
      <alignment horizontal="center"/>
      <protection hidden="1"/>
    </xf>
    <xf numFmtId="164" fontId="12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 horizontal="right"/>
    </xf>
    <xf numFmtId="164" fontId="3" fillId="5" borderId="31" xfId="0" applyFont="1" applyFill="1" applyBorder="1" applyAlignment="1" applyProtection="1">
      <alignment horizontal="center"/>
      <protection locked="0"/>
    </xf>
    <xf numFmtId="164" fontId="3" fillId="0" borderId="2" xfId="0" applyFont="1" applyBorder="1" applyAlignment="1">
      <alignment horizontal="center"/>
    </xf>
    <xf numFmtId="164" fontId="0" fillId="0" borderId="2" xfId="0" applyFont="1" applyBorder="1" applyAlignment="1">
      <alignment wrapText="1"/>
    </xf>
    <xf numFmtId="164" fontId="15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left"/>
    </xf>
    <xf numFmtId="164" fontId="3" fillId="6" borderId="31" xfId="0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7" fontId="3" fillId="0" borderId="2" xfId="0" applyNumberFormat="1" applyFont="1" applyBorder="1" applyAlignment="1">
      <alignment horizontal="center"/>
    </xf>
    <xf numFmtId="166" fontId="0" fillId="0" borderId="0" xfId="0" applyNumberFormat="1" applyAlignment="1">
      <alignment horizontal="left"/>
    </xf>
    <xf numFmtId="164" fontId="3" fillId="0" borderId="0" xfId="0" applyFont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16" fillId="0" borderId="1" xfId="0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164" fontId="17" fillId="0" borderId="1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4" fontId="20" fillId="0" borderId="0" xfId="0" applyFont="1" applyAlignment="1">
      <alignment horizontal="center"/>
    </xf>
    <xf numFmtId="168" fontId="21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164" fontId="20" fillId="0" borderId="1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Avg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1"/>
  <sheetViews>
    <sheetView workbookViewId="0" topLeftCell="A1">
      <selection activeCell="C10" sqref="C10"/>
    </sheetView>
  </sheetViews>
  <sheetFormatPr defaultColWidth="12.57421875" defaultRowHeight="12.75"/>
  <cols>
    <col min="1" max="1" width="47.28125" style="0" customWidth="1"/>
    <col min="2" max="2" width="2.57421875" style="0" customWidth="1"/>
    <col min="3" max="3" width="5.8515625" style="0" customWidth="1"/>
    <col min="4" max="4" width="2.57421875" style="0" customWidth="1"/>
    <col min="5" max="7" width="11.57421875" style="0" customWidth="1"/>
    <col min="8" max="8" width="2.57421875" style="0" customWidth="1"/>
    <col min="9" max="9" width="5.28125" style="0" customWidth="1"/>
    <col min="10" max="80" width="2.57421875" style="0" customWidth="1"/>
    <col min="81" max="16384" width="11.57421875" style="0" customWidth="1"/>
  </cols>
  <sheetData>
    <row r="1" spans="1:33" ht="13.5" customHeight="1">
      <c r="A1" s="1" t="s">
        <v>0</v>
      </c>
      <c r="B1" s="1"/>
      <c r="C1" s="1"/>
      <c r="D1" s="1"/>
      <c r="E1" s="1"/>
      <c r="F1" s="1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>
      <c r="A2" s="1"/>
      <c r="B2" s="1"/>
      <c r="C2" s="1"/>
      <c r="D2" s="1"/>
      <c r="E2" s="1"/>
      <c r="F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>
      <c r="A3" s="1"/>
      <c r="B3" s="1"/>
      <c r="C3" s="1"/>
      <c r="D3" s="1"/>
      <c r="E3" s="1"/>
      <c r="F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3:9" ht="12.75">
      <c r="C4" s="3" t="s">
        <v>2</v>
      </c>
      <c r="D4" s="3"/>
      <c r="E4" s="4" t="s">
        <v>3</v>
      </c>
      <c r="F4" s="3" t="s">
        <v>4</v>
      </c>
      <c r="G4" s="5" t="s">
        <v>5</v>
      </c>
      <c r="I4" s="6" t="s">
        <v>6</v>
      </c>
    </row>
    <row r="5" spans="3:79" ht="12.75">
      <c r="C5" s="7" t="s">
        <v>7</v>
      </c>
      <c r="D5" s="7"/>
      <c r="E5" s="7" t="s">
        <v>8</v>
      </c>
      <c r="F5" s="7" t="s">
        <v>9</v>
      </c>
      <c r="G5" s="8" t="s">
        <v>8</v>
      </c>
      <c r="I5" s="9">
        <v>1700</v>
      </c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80" ht="12.75">
      <c r="A6" s="12"/>
      <c r="B6" s="13"/>
      <c r="C6" s="14"/>
      <c r="D6" s="14"/>
      <c r="E6" s="15"/>
      <c r="F6" s="16"/>
      <c r="G6" s="17"/>
      <c r="I6" s="18">
        <f>I5-20</f>
        <v>1680</v>
      </c>
      <c r="J6" s="19"/>
      <c r="K6" s="20"/>
      <c r="L6" s="20"/>
      <c r="M6" s="20"/>
      <c r="N6" s="20"/>
      <c r="O6" s="20"/>
      <c r="P6" s="20"/>
      <c r="Q6" s="20"/>
      <c r="R6" s="20"/>
      <c r="S6" s="20"/>
      <c r="T6" s="19"/>
      <c r="U6" s="20"/>
      <c r="V6" s="20"/>
      <c r="W6" s="20"/>
      <c r="X6" s="20"/>
      <c r="Y6" s="20"/>
      <c r="Z6" s="20"/>
      <c r="AA6" s="20"/>
      <c r="AB6" s="20"/>
      <c r="AC6" s="20"/>
      <c r="AD6" s="19"/>
      <c r="AE6" s="20"/>
      <c r="AF6" s="20"/>
      <c r="AG6" s="20"/>
      <c r="AH6" s="20"/>
      <c r="AI6" s="20"/>
      <c r="AJ6" s="20"/>
      <c r="AK6" s="20"/>
      <c r="AL6" s="20"/>
      <c r="AM6" s="20"/>
      <c r="AN6" s="19"/>
      <c r="AO6" s="20"/>
      <c r="AP6" s="20"/>
      <c r="AQ6" s="20"/>
      <c r="AR6" s="20"/>
      <c r="AS6" s="20"/>
      <c r="AT6" s="20"/>
      <c r="AU6" s="20"/>
      <c r="AV6" s="20"/>
      <c r="AW6" s="20"/>
      <c r="AX6" s="19"/>
      <c r="AY6" s="20"/>
      <c r="AZ6" s="20"/>
      <c r="BA6" s="20"/>
      <c r="BB6" s="20"/>
      <c r="BC6" s="20"/>
      <c r="BD6" s="20"/>
      <c r="BE6" s="20"/>
      <c r="BF6" s="20"/>
      <c r="BG6" s="20"/>
      <c r="BH6" s="19"/>
      <c r="BI6" s="20"/>
      <c r="BJ6" s="20"/>
      <c r="BK6" s="20"/>
      <c r="BL6" s="20"/>
      <c r="BM6" s="20"/>
      <c r="BN6" s="20"/>
      <c r="BO6" s="20"/>
      <c r="BP6" s="20"/>
      <c r="BQ6" s="20"/>
      <c r="BR6" s="19"/>
      <c r="BS6" s="20"/>
      <c r="BT6" s="20"/>
      <c r="BU6" s="20"/>
      <c r="BV6" s="20"/>
      <c r="BW6" s="20"/>
      <c r="BX6" s="20"/>
      <c r="BY6" s="20"/>
      <c r="BZ6" s="20"/>
      <c r="CA6" s="20"/>
      <c r="CB6" s="21"/>
    </row>
    <row r="7" spans="1:80" ht="12.75">
      <c r="A7" s="22" t="s">
        <v>10</v>
      </c>
      <c r="B7" s="23"/>
      <c r="C7" s="24">
        <v>1142</v>
      </c>
      <c r="D7" s="25"/>
      <c r="E7" s="26" t="s">
        <v>11</v>
      </c>
      <c r="F7" s="27">
        <v>34.02</v>
      </c>
      <c r="G7" s="28">
        <f>(F7*1000)/C7</f>
        <v>29.78984238178634</v>
      </c>
      <c r="H7" s="29"/>
      <c r="I7" s="18">
        <f>I6-20</f>
        <v>1660</v>
      </c>
      <c r="J7" s="30"/>
      <c r="K7" s="31"/>
      <c r="L7" s="31"/>
      <c r="M7" s="31"/>
      <c r="N7" s="31"/>
      <c r="O7" s="31"/>
      <c r="P7" s="31"/>
      <c r="Q7" s="31"/>
      <c r="R7" s="31"/>
      <c r="S7" s="31"/>
      <c r="T7" s="30"/>
      <c r="U7" s="31"/>
      <c r="V7" s="31"/>
      <c r="W7" s="31"/>
      <c r="X7" s="31"/>
      <c r="Y7" s="31"/>
      <c r="Z7" s="31"/>
      <c r="AA7" s="31"/>
      <c r="AB7" s="31"/>
      <c r="AC7" s="31"/>
      <c r="AD7" s="30"/>
      <c r="AE7" s="31"/>
      <c r="AF7" s="31"/>
      <c r="AG7" s="31"/>
      <c r="AH7" s="31"/>
      <c r="AI7" s="31"/>
      <c r="AJ7" s="31"/>
      <c r="AK7" s="31"/>
      <c r="AL7" s="31"/>
      <c r="AM7" s="31"/>
      <c r="AN7" s="30"/>
      <c r="AO7" s="31"/>
      <c r="AP7" s="31"/>
      <c r="AQ7" s="31"/>
      <c r="AR7" s="31"/>
      <c r="AS7" s="31"/>
      <c r="AT7" s="31"/>
      <c r="AU7" s="31"/>
      <c r="AV7" s="31"/>
      <c r="AW7" s="31"/>
      <c r="AX7" s="30"/>
      <c r="AY7" s="31"/>
      <c r="AZ7" s="31"/>
      <c r="BA7" s="31"/>
      <c r="BB7" s="31"/>
      <c r="BC7" s="31"/>
      <c r="BD7" s="31"/>
      <c r="BE7" s="31"/>
      <c r="BF7" s="31"/>
      <c r="BG7" s="31"/>
      <c r="BH7" s="30"/>
      <c r="BI7" s="31"/>
      <c r="BJ7" s="31"/>
      <c r="BK7" s="31"/>
      <c r="BL7" s="31"/>
      <c r="BM7" s="31"/>
      <c r="BN7" s="31"/>
      <c r="BO7" s="31"/>
      <c r="BP7" s="31"/>
      <c r="BQ7" s="31"/>
      <c r="BR7" s="30"/>
      <c r="BS7" s="31"/>
      <c r="BT7" s="31"/>
      <c r="BU7" s="31"/>
      <c r="BV7" s="31"/>
      <c r="BW7" s="31"/>
      <c r="BX7" s="31"/>
      <c r="BY7" s="31"/>
      <c r="BZ7" s="31"/>
      <c r="CA7" s="31"/>
      <c r="CB7" s="21"/>
    </row>
    <row r="8" spans="1:80" ht="12.75">
      <c r="A8" s="32" t="s">
        <v>12</v>
      </c>
      <c r="B8" s="33"/>
      <c r="C8" s="33"/>
      <c r="D8" s="33"/>
      <c r="E8" s="34"/>
      <c r="F8" s="35"/>
      <c r="G8" s="36"/>
      <c r="I8" s="18">
        <f>I7-20</f>
        <v>1640</v>
      </c>
      <c r="J8" s="30"/>
      <c r="K8" s="31"/>
      <c r="L8" s="31"/>
      <c r="M8" s="31"/>
      <c r="N8" s="31"/>
      <c r="O8" s="31"/>
      <c r="P8" s="37" t="s">
        <v>13</v>
      </c>
      <c r="Q8" s="31"/>
      <c r="R8" s="31"/>
      <c r="S8" s="31"/>
      <c r="T8" s="30"/>
      <c r="U8" s="31"/>
      <c r="V8" s="31"/>
      <c r="W8" s="31"/>
      <c r="X8" s="31"/>
      <c r="Y8" s="31"/>
      <c r="Z8" s="37"/>
      <c r="AA8" s="31"/>
      <c r="AB8" s="31"/>
      <c r="AC8" s="31"/>
      <c r="AD8" s="30"/>
      <c r="AE8" s="31"/>
      <c r="AF8" s="31"/>
      <c r="AG8" s="31"/>
      <c r="AH8" s="31"/>
      <c r="AI8" s="38"/>
      <c r="AJ8" s="38"/>
      <c r="AK8" s="38"/>
      <c r="AL8" s="38"/>
      <c r="AM8" s="38"/>
      <c r="AN8" s="39"/>
      <c r="AO8" s="38"/>
      <c r="AP8" s="38"/>
      <c r="AQ8" s="38"/>
      <c r="AR8" s="38"/>
      <c r="AS8" s="38"/>
      <c r="AT8" s="38"/>
      <c r="AU8" s="38"/>
      <c r="AV8" s="38"/>
      <c r="AW8" s="38"/>
      <c r="AX8" s="39"/>
      <c r="AY8" s="38"/>
      <c r="AZ8" s="38"/>
      <c r="BA8" s="38"/>
      <c r="BB8" s="38"/>
      <c r="BC8" s="38"/>
      <c r="BD8" s="38"/>
      <c r="BE8" s="38"/>
      <c r="BF8" s="38"/>
      <c r="BG8" s="38"/>
      <c r="BH8" s="39"/>
      <c r="BI8" s="38"/>
      <c r="BJ8" s="38"/>
      <c r="BK8" s="38"/>
      <c r="BL8" s="38"/>
      <c r="BM8" s="38"/>
      <c r="BN8" s="38"/>
      <c r="BO8" s="38"/>
      <c r="BP8" s="38"/>
      <c r="BQ8" s="38"/>
      <c r="BR8" s="39"/>
      <c r="BS8" s="38"/>
      <c r="BT8" s="38"/>
      <c r="BU8" s="38"/>
      <c r="BV8" s="38"/>
      <c r="BW8" s="38"/>
      <c r="BX8" s="38"/>
      <c r="BZ8" s="31"/>
      <c r="CA8" s="31"/>
      <c r="CB8" s="21"/>
    </row>
    <row r="9" spans="1:80" ht="12.75">
      <c r="A9" s="40"/>
      <c r="B9" s="41"/>
      <c r="C9" s="42"/>
      <c r="D9" s="43"/>
      <c r="E9" s="44"/>
      <c r="F9" s="45"/>
      <c r="G9" s="46"/>
      <c r="I9" s="18">
        <f>I8-20</f>
        <v>1620</v>
      </c>
      <c r="J9" s="30"/>
      <c r="K9" s="31"/>
      <c r="L9" s="31"/>
      <c r="M9" s="31"/>
      <c r="N9" s="31"/>
      <c r="O9" s="31"/>
      <c r="P9" s="31"/>
      <c r="Q9" s="31"/>
      <c r="R9" s="31"/>
      <c r="S9" s="31"/>
      <c r="T9" s="30"/>
      <c r="U9" s="31"/>
      <c r="V9" s="31"/>
      <c r="W9" s="31"/>
      <c r="X9" s="31"/>
      <c r="Y9" s="31"/>
      <c r="Z9" s="31"/>
      <c r="AA9" s="31"/>
      <c r="AB9" s="31"/>
      <c r="AC9" s="31"/>
      <c r="AD9" s="30"/>
      <c r="AE9" s="31"/>
      <c r="AF9" s="31"/>
      <c r="AG9" s="31"/>
      <c r="AH9" s="47"/>
      <c r="AI9" s="48"/>
      <c r="AJ9" s="48"/>
      <c r="AK9" s="48"/>
      <c r="AL9" s="48"/>
      <c r="AM9" s="48"/>
      <c r="AN9" s="49"/>
      <c r="AO9" s="48"/>
      <c r="AP9" s="48"/>
      <c r="AQ9" s="48"/>
      <c r="AR9" s="48"/>
      <c r="AS9" s="48"/>
      <c r="AT9" s="48"/>
      <c r="AU9" s="48"/>
      <c r="AV9" s="48"/>
      <c r="AW9" s="48"/>
      <c r="AX9" s="49"/>
      <c r="AY9" s="48"/>
      <c r="AZ9" s="48"/>
      <c r="BA9" s="48"/>
      <c r="BB9" s="48"/>
      <c r="BC9" s="48"/>
      <c r="BD9" s="48"/>
      <c r="BE9" s="48"/>
      <c r="BF9" s="48"/>
      <c r="BG9" s="48"/>
      <c r="BH9" s="49"/>
      <c r="BI9" s="48"/>
      <c r="BJ9" s="48"/>
      <c r="BK9" s="48"/>
      <c r="BL9" s="48"/>
      <c r="BM9" s="48"/>
      <c r="BN9" s="48"/>
      <c r="BO9" s="48"/>
      <c r="BP9" s="48"/>
      <c r="BQ9" s="48"/>
      <c r="BR9" s="49"/>
      <c r="BS9" s="48"/>
      <c r="BT9" s="48"/>
      <c r="BU9" s="48"/>
      <c r="BV9" s="48"/>
      <c r="BW9" s="50"/>
      <c r="BX9" s="31"/>
      <c r="BY9" s="31"/>
      <c r="BZ9" s="31"/>
      <c r="CA9" s="31"/>
      <c r="CB9" s="21"/>
    </row>
    <row r="10" spans="1:80" ht="12.75">
      <c r="A10" s="51" t="s">
        <v>14</v>
      </c>
      <c r="B10" s="52"/>
      <c r="C10" s="53">
        <v>100</v>
      </c>
      <c r="D10" s="54"/>
      <c r="E10" s="55">
        <v>42.465753424657535</v>
      </c>
      <c r="F10" s="56">
        <f>IF(C10&lt;&gt;"",(C10*E10)/1000,"")</f>
        <v>4.2465753424657535</v>
      </c>
      <c r="G10" s="36"/>
      <c r="I10" s="9">
        <f>I9-20</f>
        <v>1600</v>
      </c>
      <c r="J10" s="39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38"/>
      <c r="V10" s="38"/>
      <c r="W10" s="38"/>
      <c r="X10" s="38"/>
      <c r="Y10" s="38"/>
      <c r="Z10" s="38"/>
      <c r="AA10" s="38"/>
      <c r="AB10" s="38"/>
      <c r="AC10" s="38"/>
      <c r="AD10" s="39"/>
      <c r="AE10" s="38"/>
      <c r="AF10" s="38"/>
      <c r="AG10" s="57"/>
      <c r="AH10" s="38"/>
      <c r="AI10" s="38"/>
      <c r="AJ10" s="38"/>
      <c r="AK10" s="38"/>
      <c r="AL10" s="38"/>
      <c r="AM10" s="38"/>
      <c r="AN10" s="39"/>
      <c r="AO10" s="38"/>
      <c r="AP10" s="38"/>
      <c r="AQ10" s="38"/>
      <c r="AR10" s="38"/>
      <c r="AS10" s="38"/>
      <c r="AT10" s="38"/>
      <c r="AU10" s="38"/>
      <c r="AV10" s="38"/>
      <c r="AW10" s="38"/>
      <c r="AX10" s="39"/>
      <c r="AY10" s="38"/>
      <c r="AZ10" s="38"/>
      <c r="BA10" s="38"/>
      <c r="BB10" s="38"/>
      <c r="BC10" s="38"/>
      <c r="BD10" s="38"/>
      <c r="BE10" s="38"/>
      <c r="BF10" s="38"/>
      <c r="BG10" s="38"/>
      <c r="BH10" s="39"/>
      <c r="BI10" s="38"/>
      <c r="BJ10" s="38"/>
      <c r="BK10" s="38"/>
      <c r="BL10" s="38"/>
      <c r="BM10" s="38"/>
      <c r="BN10" s="38"/>
      <c r="BO10" s="38"/>
      <c r="BP10" s="38"/>
      <c r="BQ10" s="38"/>
      <c r="BR10" s="39"/>
      <c r="BS10" s="38"/>
      <c r="BT10" s="38"/>
      <c r="BU10" s="38"/>
      <c r="BV10" s="38"/>
      <c r="BW10" s="58"/>
      <c r="BX10" s="38"/>
      <c r="BY10" s="38"/>
      <c r="BZ10" s="38"/>
      <c r="CA10" s="38"/>
      <c r="CB10" s="21"/>
    </row>
    <row r="11" spans="1:80" ht="12.75">
      <c r="A11" s="59" t="s">
        <v>15</v>
      </c>
      <c r="B11" s="60"/>
      <c r="C11" s="61"/>
      <c r="D11" s="62"/>
      <c r="E11" s="63"/>
      <c r="F11" s="64"/>
      <c r="G11" s="36"/>
      <c r="I11" s="18">
        <f>I10-20</f>
        <v>1580</v>
      </c>
      <c r="J11" s="19"/>
      <c r="K11" s="20"/>
      <c r="L11" s="20"/>
      <c r="M11" s="20"/>
      <c r="N11" s="20"/>
      <c r="O11" s="20"/>
      <c r="P11" s="20"/>
      <c r="Q11" s="20"/>
      <c r="R11" s="20"/>
      <c r="S11" s="20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19"/>
      <c r="AE11" s="20"/>
      <c r="AF11" s="47"/>
      <c r="AG11" s="20"/>
      <c r="AH11" s="20"/>
      <c r="AI11" s="20"/>
      <c r="AJ11" s="20"/>
      <c r="AK11" s="20"/>
      <c r="AL11" s="20"/>
      <c r="AM11" s="20"/>
      <c r="AN11" s="19"/>
      <c r="AO11" s="20"/>
      <c r="AP11" s="20"/>
      <c r="AQ11" s="20"/>
      <c r="AR11" s="20"/>
      <c r="AS11" s="20"/>
      <c r="AT11" s="20"/>
      <c r="AU11" s="20"/>
      <c r="AV11" s="20"/>
      <c r="AW11" s="20"/>
      <c r="AX11" s="19"/>
      <c r="AY11" s="20"/>
      <c r="AZ11" s="20"/>
      <c r="BA11" s="20"/>
      <c r="BB11" s="20"/>
      <c r="BC11" s="20"/>
      <c r="BD11" s="20"/>
      <c r="BE11" s="20"/>
      <c r="BF11" s="20"/>
      <c r="BG11" s="20"/>
      <c r="BH11" s="19"/>
      <c r="BI11" s="20"/>
      <c r="BJ11" s="20"/>
      <c r="BK11" s="20"/>
      <c r="BL11" s="20"/>
      <c r="BM11" s="20"/>
      <c r="BN11" s="20"/>
      <c r="BO11" s="20"/>
      <c r="BP11" s="20"/>
      <c r="BQ11" s="20"/>
      <c r="BR11" s="19"/>
      <c r="BS11" s="20"/>
      <c r="BT11" s="20"/>
      <c r="BU11" s="20"/>
      <c r="BV11" s="20"/>
      <c r="BW11" s="65"/>
      <c r="BX11" s="20"/>
      <c r="BY11" s="20"/>
      <c r="BZ11" s="20"/>
      <c r="CA11" s="20"/>
      <c r="CB11" s="21"/>
    </row>
    <row r="12" spans="1:80" ht="12.75">
      <c r="A12" s="40"/>
      <c r="B12" s="41"/>
      <c r="C12" s="66"/>
      <c r="D12" s="43"/>
      <c r="E12" s="44"/>
      <c r="F12" s="45"/>
      <c r="G12" s="36"/>
      <c r="I12" s="18">
        <f>I11-20</f>
        <v>1560</v>
      </c>
      <c r="J12" s="30"/>
      <c r="K12" s="31"/>
      <c r="L12" s="31"/>
      <c r="M12" s="31"/>
      <c r="N12" s="31"/>
      <c r="O12" s="31"/>
      <c r="P12" s="31"/>
      <c r="Q12" s="31"/>
      <c r="R12" s="31"/>
      <c r="S12" s="31"/>
      <c r="T12" s="30"/>
      <c r="U12" s="31"/>
      <c r="V12" s="31"/>
      <c r="W12" s="31"/>
      <c r="X12" s="31"/>
      <c r="Y12" s="31"/>
      <c r="Z12" s="31"/>
      <c r="AA12" s="31"/>
      <c r="AB12" s="31"/>
      <c r="AC12" s="31"/>
      <c r="AD12" s="30"/>
      <c r="AE12" s="47"/>
      <c r="AF12" s="31"/>
      <c r="AH12" s="31"/>
      <c r="AI12" s="31"/>
      <c r="AJ12" s="31"/>
      <c r="AK12" s="31"/>
      <c r="AL12" s="31"/>
      <c r="AM12" s="31"/>
      <c r="AN12" s="30"/>
      <c r="AO12" s="31"/>
      <c r="AP12" s="31"/>
      <c r="AQ12" s="31"/>
      <c r="AR12" s="31"/>
      <c r="AS12" s="31"/>
      <c r="AT12" s="31"/>
      <c r="AU12" s="31"/>
      <c r="AV12" s="31"/>
      <c r="AW12" s="31"/>
      <c r="AX12" s="30"/>
      <c r="AY12" s="31"/>
      <c r="AZ12" s="31"/>
      <c r="BA12" s="31"/>
      <c r="BB12" s="31"/>
      <c r="BC12" s="31"/>
      <c r="BD12" s="31"/>
      <c r="BE12" s="31"/>
      <c r="BF12" s="31"/>
      <c r="BG12" s="31"/>
      <c r="BH12" s="30"/>
      <c r="BI12" s="31"/>
      <c r="BJ12" s="31"/>
      <c r="BK12" s="31"/>
      <c r="BL12" s="31"/>
      <c r="BM12" s="31"/>
      <c r="BN12" s="31"/>
      <c r="BO12" s="31"/>
      <c r="BP12" s="31"/>
      <c r="BQ12" s="31"/>
      <c r="BR12" s="30"/>
      <c r="BS12" s="31"/>
      <c r="BT12" s="31"/>
      <c r="BU12" s="31"/>
      <c r="BV12" s="31"/>
      <c r="BW12" s="50"/>
      <c r="BX12" s="31"/>
      <c r="BY12" s="31"/>
      <c r="BZ12" s="31"/>
      <c r="CA12" s="31"/>
      <c r="CB12" s="21"/>
    </row>
    <row r="13" spans="1:80" ht="12.75">
      <c r="A13" s="51" t="s">
        <v>16</v>
      </c>
      <c r="B13" s="52"/>
      <c r="C13" s="53">
        <v>400</v>
      </c>
      <c r="D13" s="54"/>
      <c r="E13" s="55">
        <v>39.11764705882353</v>
      </c>
      <c r="F13" s="56">
        <f>IF(C13&lt;&gt;"",(C13*E13)/1000,"")</f>
        <v>15.647058823529411</v>
      </c>
      <c r="G13" s="36"/>
      <c r="I13" s="18">
        <f>I12-20</f>
        <v>1540</v>
      </c>
      <c r="J13" s="30"/>
      <c r="K13" s="31"/>
      <c r="L13" s="31"/>
      <c r="M13" s="31"/>
      <c r="N13" s="31"/>
      <c r="O13" s="31"/>
      <c r="P13" s="31"/>
      <c r="Q13" s="31"/>
      <c r="R13" s="31"/>
      <c r="S13" s="31"/>
      <c r="T13" s="30"/>
      <c r="U13" s="31"/>
      <c r="V13" s="31"/>
      <c r="W13" s="31"/>
      <c r="X13" s="31"/>
      <c r="Y13" s="31"/>
      <c r="Z13" s="31"/>
      <c r="AA13" s="31"/>
      <c r="AB13" s="31"/>
      <c r="AC13" s="31"/>
      <c r="AD13" s="67"/>
      <c r="AE13" s="31"/>
      <c r="AF13" s="31"/>
      <c r="AG13" s="31"/>
      <c r="AH13" s="31"/>
      <c r="AI13" s="31"/>
      <c r="AJ13" s="31"/>
      <c r="AK13" s="31"/>
      <c r="AL13" s="31"/>
      <c r="AM13" s="31"/>
      <c r="AN13" s="30"/>
      <c r="AO13" s="31"/>
      <c r="AP13" s="31"/>
      <c r="AQ13" s="31"/>
      <c r="AR13" s="31"/>
      <c r="AS13" s="31"/>
      <c r="AT13" s="31"/>
      <c r="AU13" s="31"/>
      <c r="AV13" s="31"/>
      <c r="AW13" s="31"/>
      <c r="AX13" s="30"/>
      <c r="AY13" s="31"/>
      <c r="AZ13" s="31"/>
      <c r="BA13" s="31"/>
      <c r="BB13" s="31"/>
      <c r="BC13" s="31"/>
      <c r="BD13" s="31"/>
      <c r="BE13" s="31"/>
      <c r="BF13" s="31"/>
      <c r="BG13" s="31"/>
      <c r="BH13" s="30"/>
      <c r="BI13" s="31"/>
      <c r="BJ13" s="31"/>
      <c r="BK13" s="31"/>
      <c r="BL13" s="31"/>
      <c r="BM13" s="31"/>
      <c r="BN13" s="31"/>
      <c r="BO13" s="31"/>
      <c r="BP13" s="31"/>
      <c r="BQ13" s="31"/>
      <c r="BR13" s="30"/>
      <c r="BS13" s="31"/>
      <c r="BT13" s="31"/>
      <c r="BU13" s="31"/>
      <c r="BV13" s="31"/>
      <c r="BW13" s="50"/>
      <c r="BX13" s="31"/>
      <c r="BY13" s="31"/>
      <c r="BZ13" s="31"/>
      <c r="CA13" s="31"/>
      <c r="CB13" s="21"/>
    </row>
    <row r="14" spans="1:80" ht="12.75">
      <c r="A14" s="59" t="s">
        <v>17</v>
      </c>
      <c r="B14" s="60"/>
      <c r="C14" s="61"/>
      <c r="D14" s="62"/>
      <c r="E14" s="63"/>
      <c r="F14" s="64"/>
      <c r="G14" s="36"/>
      <c r="I14" s="18">
        <f>I13-20</f>
        <v>1520</v>
      </c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0"/>
      <c r="U14" s="31"/>
      <c r="V14" s="31"/>
      <c r="W14" s="31"/>
      <c r="X14" s="31"/>
      <c r="Y14" s="31"/>
      <c r="Z14" s="31"/>
      <c r="AA14" s="31"/>
      <c r="AB14" s="31"/>
      <c r="AC14" s="47"/>
      <c r="AD14" s="30"/>
      <c r="AE14" s="31"/>
      <c r="AF14" s="31"/>
      <c r="AG14" s="31"/>
      <c r="AH14" s="31"/>
      <c r="AI14" s="31"/>
      <c r="AJ14" s="31"/>
      <c r="AK14" s="31"/>
      <c r="AL14" s="31"/>
      <c r="AM14" s="31"/>
      <c r="AN14" s="30"/>
      <c r="AO14" s="31"/>
      <c r="AP14" s="31"/>
      <c r="AQ14" s="31"/>
      <c r="AR14" s="31"/>
      <c r="AS14" s="31"/>
      <c r="AT14" s="31"/>
      <c r="AU14" s="31"/>
      <c r="AV14" s="31"/>
      <c r="AW14" s="31"/>
      <c r="AX14" s="30"/>
      <c r="AY14" s="31"/>
      <c r="AZ14" s="31"/>
      <c r="BA14" s="31"/>
      <c r="BB14" s="31"/>
      <c r="BC14" s="31"/>
      <c r="BD14" s="31"/>
      <c r="BE14" s="31"/>
      <c r="BF14" s="31"/>
      <c r="BG14" s="31"/>
      <c r="BH14" s="30"/>
      <c r="BI14" s="31"/>
      <c r="BJ14" s="31"/>
      <c r="BK14" s="31"/>
      <c r="BL14" s="31"/>
      <c r="BM14" s="31"/>
      <c r="BN14" s="31"/>
      <c r="BO14" s="31"/>
      <c r="BP14" s="31"/>
      <c r="BQ14" s="31"/>
      <c r="BR14" s="30"/>
      <c r="BS14" s="31"/>
      <c r="BT14" s="31"/>
      <c r="BU14" s="31"/>
      <c r="BV14" s="31"/>
      <c r="BW14" s="50"/>
      <c r="BX14" s="31"/>
      <c r="BY14" s="31"/>
      <c r="BZ14" s="31"/>
      <c r="CA14" s="31"/>
      <c r="CB14" s="21"/>
    </row>
    <row r="15" spans="1:80" ht="12.75">
      <c r="A15" s="40"/>
      <c r="B15" s="41"/>
      <c r="C15" s="66"/>
      <c r="D15" s="43"/>
      <c r="E15" s="44"/>
      <c r="F15" s="45"/>
      <c r="G15" s="36"/>
      <c r="I15" s="9">
        <f>I14-20</f>
        <v>1500</v>
      </c>
      <c r="J15" s="39"/>
      <c r="K15" s="38"/>
      <c r="L15" s="38"/>
      <c r="M15" s="38"/>
      <c r="N15" s="38"/>
      <c r="O15" s="38"/>
      <c r="P15" s="38"/>
      <c r="Q15" s="38"/>
      <c r="R15" s="38"/>
      <c r="S15" s="38"/>
      <c r="T15" s="39"/>
      <c r="U15" s="38"/>
      <c r="V15" s="38"/>
      <c r="W15" s="38"/>
      <c r="X15" s="38"/>
      <c r="Y15" s="38"/>
      <c r="Z15" s="38"/>
      <c r="AA15" s="38"/>
      <c r="AB15" s="57"/>
      <c r="AC15" s="38"/>
      <c r="AD15" s="39"/>
      <c r="AE15" s="38"/>
      <c r="AF15" s="38"/>
      <c r="AG15" s="38"/>
      <c r="AH15" s="38"/>
      <c r="AI15" s="38"/>
      <c r="AJ15" s="38"/>
      <c r="AK15" s="38"/>
      <c r="AL15" s="38"/>
      <c r="AM15" s="38"/>
      <c r="AN15" s="39"/>
      <c r="AO15" s="38"/>
      <c r="AP15" s="38"/>
      <c r="AQ15" s="38"/>
      <c r="AR15" s="38"/>
      <c r="AS15" s="38"/>
      <c r="AT15" s="38"/>
      <c r="AU15" s="38"/>
      <c r="AV15" s="38"/>
      <c r="AW15" s="38"/>
      <c r="AX15" s="39"/>
      <c r="AY15" s="38"/>
      <c r="AZ15" s="38"/>
      <c r="BA15" s="38"/>
      <c r="BB15" s="38"/>
      <c r="BC15" s="38"/>
      <c r="BD15" s="38"/>
      <c r="BE15" s="38"/>
      <c r="BF15" s="38"/>
      <c r="BG15" s="38"/>
      <c r="BH15" s="39"/>
      <c r="BI15" s="38"/>
      <c r="BJ15" s="38"/>
      <c r="BK15" s="38"/>
      <c r="BL15" s="38"/>
      <c r="BM15" s="38"/>
      <c r="BN15" s="38"/>
      <c r="BO15" s="38"/>
      <c r="BP15" s="38"/>
      <c r="BQ15" s="38"/>
      <c r="BR15" s="39"/>
      <c r="BS15" s="38"/>
      <c r="BT15" s="38"/>
      <c r="BU15" s="38"/>
      <c r="BV15" s="38"/>
      <c r="BW15" s="58"/>
      <c r="BX15" s="38"/>
      <c r="BY15" s="38"/>
      <c r="BZ15" s="38"/>
      <c r="CA15" s="38"/>
      <c r="CB15" s="21"/>
    </row>
    <row r="16" spans="1:80" ht="12.75">
      <c r="A16" s="51" t="s">
        <v>18</v>
      </c>
      <c r="B16" s="52"/>
      <c r="C16" s="53">
        <v>0</v>
      </c>
      <c r="D16" s="54"/>
      <c r="E16" s="55">
        <v>63.829787234042556</v>
      </c>
      <c r="F16" s="56">
        <f>IF(C16&lt;&gt;"",(C16*E16)/1000,"")</f>
        <v>0</v>
      </c>
      <c r="G16" s="36"/>
      <c r="I16" s="18">
        <f>I15-20</f>
        <v>1480</v>
      </c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19"/>
      <c r="U16" s="20"/>
      <c r="V16" s="20"/>
      <c r="W16" s="20"/>
      <c r="X16" s="20"/>
      <c r="Y16" s="20"/>
      <c r="Z16" s="20"/>
      <c r="AA16" s="47"/>
      <c r="AB16" s="20"/>
      <c r="AC16" s="20"/>
      <c r="AD16" s="19"/>
      <c r="AE16" s="20"/>
      <c r="AF16" s="20"/>
      <c r="AG16" s="20"/>
      <c r="AH16" s="20"/>
      <c r="AI16" s="20"/>
      <c r="AJ16" s="20"/>
      <c r="AK16" s="20"/>
      <c r="AL16" s="20"/>
      <c r="AM16" s="20"/>
      <c r="AN16" s="19"/>
      <c r="AO16" s="20"/>
      <c r="AP16" s="20"/>
      <c r="AQ16" s="20"/>
      <c r="AR16" s="20"/>
      <c r="AS16" s="20"/>
      <c r="AT16" s="20"/>
      <c r="AU16" s="20"/>
      <c r="AV16" s="20"/>
      <c r="AW16" s="20"/>
      <c r="AX16" s="19"/>
      <c r="AY16" s="20"/>
      <c r="AZ16" s="20"/>
      <c r="BA16" s="20"/>
      <c r="BB16" s="20"/>
      <c r="BC16" s="20"/>
      <c r="BD16" s="20"/>
      <c r="BE16" s="20"/>
      <c r="BF16" s="20"/>
      <c r="BG16" s="20"/>
      <c r="BH16" s="19"/>
      <c r="BI16" s="20"/>
      <c r="BJ16" s="20"/>
      <c r="BK16" s="20"/>
      <c r="BL16" s="20"/>
      <c r="BM16" s="20"/>
      <c r="BN16" s="20"/>
      <c r="BO16" s="20"/>
      <c r="BP16" s="20"/>
      <c r="BQ16" s="20"/>
      <c r="BR16" s="19"/>
      <c r="BS16" s="20"/>
      <c r="BT16" s="20"/>
      <c r="BU16" s="20"/>
      <c r="BV16" s="20"/>
      <c r="BW16" s="65"/>
      <c r="BX16" s="20"/>
      <c r="BY16" s="20"/>
      <c r="BZ16" s="20"/>
      <c r="CA16" s="20"/>
      <c r="CB16" s="21"/>
    </row>
    <row r="17" spans="1:80" ht="12.75">
      <c r="A17" s="59" t="s">
        <v>19</v>
      </c>
      <c r="B17" s="60"/>
      <c r="C17" s="61"/>
      <c r="D17" s="62"/>
      <c r="E17" s="63"/>
      <c r="F17" s="64"/>
      <c r="G17" s="36"/>
      <c r="I17" s="18">
        <f>I16-20</f>
        <v>1460</v>
      </c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0"/>
      <c r="U17" s="31"/>
      <c r="V17" s="31"/>
      <c r="W17" s="31"/>
      <c r="X17" s="31"/>
      <c r="Y17" s="31"/>
      <c r="Z17" s="47"/>
      <c r="AA17" s="31"/>
      <c r="AB17" s="31"/>
      <c r="AC17" s="31"/>
      <c r="AD17" s="30"/>
      <c r="AE17" s="31"/>
      <c r="AF17" s="31"/>
      <c r="AG17" s="31"/>
      <c r="AH17" s="31"/>
      <c r="AI17" s="31"/>
      <c r="AJ17" s="31"/>
      <c r="AK17" s="31"/>
      <c r="AL17" s="31"/>
      <c r="AM17" s="31"/>
      <c r="AN17" s="30"/>
      <c r="AO17" s="31"/>
      <c r="AP17" s="31"/>
      <c r="AQ17" s="31"/>
      <c r="AR17" s="31"/>
      <c r="AS17" s="31"/>
      <c r="AT17" s="31"/>
      <c r="AU17" s="31"/>
      <c r="AV17" s="31"/>
      <c r="AW17" s="31"/>
      <c r="AX17" s="30"/>
      <c r="AY17" s="31"/>
      <c r="AZ17" s="31"/>
      <c r="BA17" s="31"/>
      <c r="BB17" s="31"/>
      <c r="BC17" s="31"/>
      <c r="BD17" s="31"/>
      <c r="BE17" s="31"/>
      <c r="BF17" s="31"/>
      <c r="BG17" s="31"/>
      <c r="BH17" s="30"/>
      <c r="BI17" s="31"/>
      <c r="BJ17" s="31"/>
      <c r="BK17" s="31"/>
      <c r="BL17" s="31"/>
      <c r="BM17" s="31"/>
      <c r="BN17" s="31"/>
      <c r="BO17" s="31"/>
      <c r="BP17" s="31"/>
      <c r="BQ17" s="31"/>
      <c r="BR17" s="30"/>
      <c r="BS17" s="31"/>
      <c r="BT17" s="31"/>
      <c r="BU17" s="31"/>
      <c r="BV17" s="31"/>
      <c r="BW17" s="50"/>
      <c r="BX17" s="31"/>
      <c r="BY17" s="31"/>
      <c r="BZ17" s="31"/>
      <c r="CA17" s="31"/>
      <c r="CB17" s="21"/>
    </row>
    <row r="18" spans="1:80" ht="12.75">
      <c r="A18" s="40"/>
      <c r="B18" s="41"/>
      <c r="C18" s="66"/>
      <c r="D18" s="43"/>
      <c r="E18" s="44"/>
      <c r="F18" s="45"/>
      <c r="G18" s="36"/>
      <c r="I18" s="18">
        <f>I17-20</f>
        <v>1440</v>
      </c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0"/>
      <c r="U18" s="31"/>
      <c r="V18" s="31"/>
      <c r="W18" s="31"/>
      <c r="X18" s="31"/>
      <c r="Y18" s="47"/>
      <c r="Z18" s="31"/>
      <c r="AA18" s="31"/>
      <c r="AB18" s="31"/>
      <c r="AC18" s="31"/>
      <c r="AD18" s="30"/>
      <c r="AE18" s="31"/>
      <c r="AF18" s="31"/>
      <c r="AG18" s="31"/>
      <c r="AH18" s="31"/>
      <c r="AI18" s="31"/>
      <c r="AJ18" s="31"/>
      <c r="AK18" s="31"/>
      <c r="AL18" s="31"/>
      <c r="AM18" s="31"/>
      <c r="AN18" s="30"/>
      <c r="AO18" s="31"/>
      <c r="AP18" s="31"/>
      <c r="AQ18" s="31"/>
      <c r="AR18" s="31"/>
      <c r="AS18" s="31"/>
      <c r="AT18" s="31"/>
      <c r="AU18" s="31"/>
      <c r="AV18" s="31"/>
      <c r="AW18" s="31"/>
      <c r="AX18" s="30"/>
      <c r="AY18" s="31"/>
      <c r="AZ18" s="31"/>
      <c r="BA18" s="31"/>
      <c r="BB18" s="31"/>
      <c r="BC18" s="31"/>
      <c r="BD18" s="31"/>
      <c r="BE18" s="31"/>
      <c r="BF18" s="31"/>
      <c r="BG18" s="31"/>
      <c r="BH18" s="30"/>
      <c r="BI18" s="31"/>
      <c r="BJ18" s="31"/>
      <c r="BK18" s="31"/>
      <c r="BL18" s="31"/>
      <c r="BM18" s="31"/>
      <c r="BN18" s="31"/>
      <c r="BO18" s="31"/>
      <c r="BP18" s="31"/>
      <c r="BQ18" s="31"/>
      <c r="BR18" s="30"/>
      <c r="BS18" s="31"/>
      <c r="BT18" s="31"/>
      <c r="BU18" s="31"/>
      <c r="BV18" s="31"/>
      <c r="BW18" s="50"/>
      <c r="BX18" s="31"/>
      <c r="BY18" s="31"/>
      <c r="BZ18" s="31"/>
      <c r="CA18" s="31"/>
      <c r="CB18" s="21"/>
    </row>
    <row r="19" spans="1:80" ht="12.75">
      <c r="A19" s="51" t="s">
        <v>20</v>
      </c>
      <c r="B19" s="52"/>
      <c r="C19" s="53">
        <v>0</v>
      </c>
      <c r="D19" s="54"/>
      <c r="E19" s="55">
        <v>85</v>
      </c>
      <c r="F19" s="56">
        <f>IF(C19&lt;&gt;"",(C19*E19)/1000,"")</f>
        <v>0</v>
      </c>
      <c r="G19" s="36"/>
      <c r="I19" s="18">
        <f>I18-20</f>
        <v>1420</v>
      </c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0"/>
      <c r="U19" s="31"/>
      <c r="V19" s="31"/>
      <c r="W19" s="31"/>
      <c r="X19" s="47"/>
      <c r="Y19" s="31"/>
      <c r="Z19" s="31"/>
      <c r="AA19" s="31"/>
      <c r="AB19" s="31"/>
      <c r="AC19" s="31"/>
      <c r="AD19" s="30"/>
      <c r="AE19" s="31"/>
      <c r="AF19" s="31"/>
      <c r="AG19" s="31"/>
      <c r="AH19" s="31"/>
      <c r="AI19" s="31"/>
      <c r="AJ19" s="31"/>
      <c r="AK19" s="31"/>
      <c r="AL19" s="31"/>
      <c r="AM19" s="31"/>
      <c r="AN19" s="30"/>
      <c r="AO19" s="31"/>
      <c r="AP19" s="31"/>
      <c r="AQ19" s="31"/>
      <c r="AR19" s="31"/>
      <c r="AS19" s="31"/>
      <c r="AT19" s="31"/>
      <c r="AU19" s="31"/>
      <c r="AV19" s="31"/>
      <c r="AW19" s="31"/>
      <c r="AX19" s="30"/>
      <c r="AY19" s="31"/>
      <c r="AZ19" s="31"/>
      <c r="BA19" s="31"/>
      <c r="BB19" s="31"/>
      <c r="BC19" s="31"/>
      <c r="BD19" s="31"/>
      <c r="BE19" s="31"/>
      <c r="BF19" s="31"/>
      <c r="BG19" s="31"/>
      <c r="BH19" s="30"/>
      <c r="BI19" s="31"/>
      <c r="BJ19" s="31"/>
      <c r="BK19" s="31"/>
      <c r="BL19" s="31"/>
      <c r="BM19" s="31"/>
      <c r="BN19" s="31"/>
      <c r="BO19" s="31"/>
      <c r="BP19" s="31"/>
      <c r="BQ19" s="31"/>
      <c r="BR19" s="30"/>
      <c r="BS19" s="31"/>
      <c r="BT19" s="31"/>
      <c r="BU19" s="31"/>
      <c r="BV19" s="31"/>
      <c r="BW19" s="50"/>
      <c r="BX19" s="31"/>
      <c r="BY19" s="31"/>
      <c r="BZ19" s="31"/>
      <c r="CA19" s="31"/>
      <c r="CB19" s="21"/>
    </row>
    <row r="20" spans="1:80" ht="12.75">
      <c r="A20" s="59" t="s">
        <v>21</v>
      </c>
      <c r="B20" s="60"/>
      <c r="C20" s="61"/>
      <c r="D20" s="62"/>
      <c r="E20" s="63"/>
      <c r="F20" s="64"/>
      <c r="G20" s="36"/>
      <c r="I20" s="9">
        <f>I19-20</f>
        <v>1400</v>
      </c>
      <c r="J20" s="39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8"/>
      <c r="V20" s="38"/>
      <c r="W20" s="57"/>
      <c r="X20" s="31"/>
      <c r="Y20" s="31"/>
      <c r="Z20" s="38"/>
      <c r="AA20" s="38"/>
      <c r="AB20" s="38"/>
      <c r="AC20" s="38"/>
      <c r="AD20" s="39"/>
      <c r="AE20" s="38"/>
      <c r="AF20" s="38"/>
      <c r="AG20" s="38"/>
      <c r="AH20" s="38"/>
      <c r="AI20" s="38"/>
      <c r="AJ20" s="38"/>
      <c r="AK20" s="38"/>
      <c r="AL20" s="38"/>
      <c r="AM20" s="38"/>
      <c r="AN20" s="39"/>
      <c r="AO20" s="38"/>
      <c r="AP20" s="38"/>
      <c r="AQ20" s="38"/>
      <c r="AR20" s="38"/>
      <c r="AS20" s="38"/>
      <c r="AT20" s="38"/>
      <c r="AU20" s="38"/>
      <c r="AV20" s="38"/>
      <c r="AW20" s="38"/>
      <c r="AX20" s="39"/>
      <c r="AY20" s="38"/>
      <c r="AZ20" s="38"/>
      <c r="BA20" s="38"/>
      <c r="BB20" s="38"/>
      <c r="BC20" s="38"/>
      <c r="BD20" s="38"/>
      <c r="BE20" s="38"/>
      <c r="BF20" s="38"/>
      <c r="BG20" s="38"/>
      <c r="BH20" s="39"/>
      <c r="BI20" s="38"/>
      <c r="BJ20" s="38"/>
      <c r="BK20" s="38"/>
      <c r="BL20" s="38"/>
      <c r="BM20" s="38"/>
      <c r="BN20" s="38"/>
      <c r="BO20" s="38"/>
      <c r="BP20" s="38"/>
      <c r="BQ20" s="38"/>
      <c r="BR20" s="39"/>
      <c r="BS20" s="38"/>
      <c r="BT20" s="38"/>
      <c r="BU20" s="38"/>
      <c r="BV20" s="38"/>
      <c r="BW20" s="58"/>
      <c r="BX20" s="38"/>
      <c r="BY20" s="38"/>
      <c r="BZ20" s="38"/>
      <c r="CA20" s="38"/>
      <c r="CB20" s="21"/>
    </row>
    <row r="21" spans="1:80" ht="12.75">
      <c r="A21" s="12"/>
      <c r="B21" s="13"/>
      <c r="C21" s="14"/>
      <c r="D21" s="14"/>
      <c r="E21" s="68"/>
      <c r="F21" s="16"/>
      <c r="G21" s="36"/>
      <c r="I21" s="18">
        <f>I20-20</f>
        <v>1380</v>
      </c>
      <c r="J21" s="19"/>
      <c r="K21" s="20"/>
      <c r="L21" s="20"/>
      <c r="M21" s="20"/>
      <c r="N21" s="20"/>
      <c r="O21" s="20"/>
      <c r="P21" s="20"/>
      <c r="Q21" s="20"/>
      <c r="R21" s="20"/>
      <c r="S21" s="20"/>
      <c r="T21" s="19"/>
      <c r="U21" s="20"/>
      <c r="V21" s="47"/>
      <c r="W21" s="20"/>
      <c r="X21" s="20"/>
      <c r="Y21" s="20"/>
      <c r="Z21" s="20"/>
      <c r="AA21" s="20"/>
      <c r="AB21" s="20"/>
      <c r="AC21" s="20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19"/>
      <c r="AO21" s="20"/>
      <c r="AP21" s="20"/>
      <c r="AQ21" s="20"/>
      <c r="AR21" s="20"/>
      <c r="AS21" s="20"/>
      <c r="AT21" s="20"/>
      <c r="AU21" s="20"/>
      <c r="AV21" s="20"/>
      <c r="AW21" s="20"/>
      <c r="AX21" s="19"/>
      <c r="AY21" s="20"/>
      <c r="AZ21" s="20"/>
      <c r="BA21" s="20"/>
      <c r="BB21" s="20"/>
      <c r="BC21" s="20"/>
      <c r="BD21" s="20"/>
      <c r="BE21" s="20"/>
      <c r="BF21" s="20"/>
      <c r="BG21" s="20"/>
      <c r="BH21" s="19"/>
      <c r="BI21" s="20"/>
      <c r="BJ21" s="20"/>
      <c r="BK21" s="20"/>
      <c r="BL21" s="20"/>
      <c r="BM21" s="20"/>
      <c r="BN21" s="20"/>
      <c r="BO21" s="20"/>
      <c r="BP21" s="20"/>
      <c r="BQ21" s="20"/>
      <c r="BR21" s="19"/>
      <c r="BS21" s="20"/>
      <c r="BT21" s="20"/>
      <c r="BU21" s="20"/>
      <c r="BV21" s="20"/>
      <c r="BW21" s="65"/>
      <c r="BX21" s="20"/>
      <c r="BY21" s="20"/>
      <c r="BZ21" s="20"/>
      <c r="CA21" s="20"/>
      <c r="CB21" s="21"/>
    </row>
    <row r="22" spans="1:80" ht="12.75">
      <c r="A22" s="69" t="s">
        <v>22</v>
      </c>
      <c r="B22" s="70"/>
      <c r="C22" s="71">
        <f>SUM(C7:C19)</f>
        <v>1642</v>
      </c>
      <c r="D22" s="72"/>
      <c r="E22" s="68" t="s">
        <v>11</v>
      </c>
      <c r="F22" s="73">
        <f>SUM(F7:F19)</f>
        <v>53.91363416599517</v>
      </c>
      <c r="G22" s="36"/>
      <c r="I22" s="18">
        <f>I21-20</f>
        <v>1360</v>
      </c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0"/>
      <c r="U22" s="47"/>
      <c r="V22" s="31"/>
      <c r="X22" s="31"/>
      <c r="Y22" s="31"/>
      <c r="Z22" s="31"/>
      <c r="AA22" s="31"/>
      <c r="AB22" s="31"/>
      <c r="AC22" s="31"/>
      <c r="AD22" s="30"/>
      <c r="AE22" s="31"/>
      <c r="AF22" s="31"/>
      <c r="AG22" s="31"/>
      <c r="AH22" s="31"/>
      <c r="AI22" s="31"/>
      <c r="AJ22" s="31"/>
      <c r="AK22" s="31"/>
      <c r="AL22" s="31"/>
      <c r="AM22" s="31"/>
      <c r="AN22" s="30"/>
      <c r="AO22" s="31"/>
      <c r="AP22" s="31"/>
      <c r="AQ22" s="31"/>
      <c r="AR22" s="31"/>
      <c r="AS22" s="31"/>
      <c r="AT22" s="31"/>
      <c r="AU22" s="31"/>
      <c r="AV22" s="31"/>
      <c r="AW22" s="31"/>
      <c r="AX22" s="30"/>
      <c r="AY22" s="31"/>
      <c r="AZ22" s="31"/>
      <c r="BA22" s="31"/>
      <c r="BB22" s="31"/>
      <c r="BC22" s="31"/>
      <c r="BD22" s="31"/>
      <c r="BE22" s="31"/>
      <c r="BF22" s="31"/>
      <c r="BG22" s="31"/>
      <c r="BH22" s="30"/>
      <c r="BI22" s="31"/>
      <c r="BJ22" s="31"/>
      <c r="BK22" s="31"/>
      <c r="BL22" s="31"/>
      <c r="BM22" s="31"/>
      <c r="BN22" s="31"/>
      <c r="BO22" s="31"/>
      <c r="BP22" s="31"/>
      <c r="BQ22" s="31"/>
      <c r="BR22" s="30"/>
      <c r="BS22" s="31"/>
      <c r="BT22" s="31"/>
      <c r="BU22" s="31"/>
      <c r="BV22" s="31"/>
      <c r="BW22" s="50"/>
      <c r="BX22" s="31"/>
      <c r="BY22" s="31"/>
      <c r="BZ22" s="31"/>
      <c r="CA22" s="31"/>
      <c r="CB22" s="21"/>
    </row>
    <row r="23" spans="1:80" ht="12.75">
      <c r="A23" s="74"/>
      <c r="B23" s="33"/>
      <c r="C23" s="33"/>
      <c r="D23" s="33"/>
      <c r="E23" s="68"/>
      <c r="F23" s="35"/>
      <c r="G23" s="36"/>
      <c r="I23" s="18">
        <f>I22-20</f>
        <v>1340</v>
      </c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67"/>
      <c r="U23" s="31"/>
      <c r="V23" s="31"/>
      <c r="W23" s="31"/>
      <c r="X23" s="31"/>
      <c r="Y23" s="31"/>
      <c r="Z23" s="31"/>
      <c r="AA23" s="31"/>
      <c r="AB23" s="31"/>
      <c r="AC23" s="31"/>
      <c r="AD23" s="30"/>
      <c r="AE23" s="31"/>
      <c r="AF23" s="31"/>
      <c r="AG23" s="31"/>
      <c r="AH23" s="31"/>
      <c r="AI23" s="31"/>
      <c r="AJ23" s="31"/>
      <c r="AK23" s="31"/>
      <c r="AL23" s="31"/>
      <c r="AM23" s="31"/>
      <c r="AN23" s="30"/>
      <c r="AO23" s="31"/>
      <c r="AP23" s="31"/>
      <c r="AQ23" s="31"/>
      <c r="AR23" s="31"/>
      <c r="AS23" s="31"/>
      <c r="AT23" s="31"/>
      <c r="AU23" s="31"/>
      <c r="AV23" s="31"/>
      <c r="AW23" s="31"/>
      <c r="AX23" s="30"/>
      <c r="AY23" s="31"/>
      <c r="AZ23" s="31"/>
      <c r="BA23" s="31"/>
      <c r="BB23" s="31"/>
      <c r="BC23" s="31"/>
      <c r="BD23" s="31"/>
      <c r="BE23" s="31"/>
      <c r="BF23" s="31"/>
      <c r="BG23" s="31"/>
      <c r="BH23" s="30"/>
      <c r="BI23" s="31"/>
      <c r="BJ23" s="31"/>
      <c r="BK23" s="31"/>
      <c r="BL23" s="31"/>
      <c r="BM23" s="31"/>
      <c r="BN23" s="31"/>
      <c r="BO23" s="31"/>
      <c r="BP23" s="31"/>
      <c r="BQ23" s="31"/>
      <c r="BR23" s="30"/>
      <c r="BS23" s="31"/>
      <c r="BT23" s="31"/>
      <c r="BU23" s="31"/>
      <c r="BV23" s="31"/>
      <c r="BW23" s="50"/>
      <c r="BX23" s="31"/>
      <c r="BY23" s="31"/>
      <c r="BZ23" s="31"/>
      <c r="CA23" s="31"/>
      <c r="CB23" s="21"/>
    </row>
    <row r="24" spans="1:80" ht="12.75">
      <c r="A24" s="12"/>
      <c r="B24" s="13"/>
      <c r="C24" s="14"/>
      <c r="D24" s="14"/>
      <c r="E24" s="15"/>
      <c r="F24" s="16"/>
      <c r="G24" s="36"/>
      <c r="I24" s="18">
        <f>I23-20</f>
        <v>1320</v>
      </c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50"/>
      <c r="U24" s="31"/>
      <c r="V24" s="31"/>
      <c r="W24" s="31"/>
      <c r="X24" s="31"/>
      <c r="Y24" s="31"/>
      <c r="Z24" s="31"/>
      <c r="AA24" s="31"/>
      <c r="AB24" s="31"/>
      <c r="AC24" s="31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0"/>
      <c r="AO24" s="31"/>
      <c r="AP24" s="31"/>
      <c r="AQ24" s="31"/>
      <c r="AR24" s="31"/>
      <c r="AS24" s="31"/>
      <c r="AT24" s="31"/>
      <c r="AU24" s="31"/>
      <c r="AV24" s="31"/>
      <c r="AW24" s="31"/>
      <c r="AX24" s="30"/>
      <c r="AY24" s="31"/>
      <c r="AZ24" s="31"/>
      <c r="BA24" s="31"/>
      <c r="BB24" s="31"/>
      <c r="BC24" s="31"/>
      <c r="BD24" s="31"/>
      <c r="BE24" s="31"/>
      <c r="BF24" s="31"/>
      <c r="BG24" s="31"/>
      <c r="BH24" s="30"/>
      <c r="BI24" s="31"/>
      <c r="BJ24" s="31"/>
      <c r="BK24" s="31"/>
      <c r="BL24" s="31"/>
      <c r="BM24" s="31"/>
      <c r="BN24" s="31"/>
      <c r="BO24" s="31"/>
      <c r="BP24" s="31"/>
      <c r="BQ24" s="31"/>
      <c r="BR24" s="30"/>
      <c r="BS24" s="31"/>
      <c r="BT24" s="31"/>
      <c r="BU24" s="31"/>
      <c r="BV24" s="31"/>
      <c r="BW24" s="50"/>
      <c r="BX24" s="31"/>
      <c r="BY24" s="31"/>
      <c r="BZ24" s="31"/>
      <c r="CA24" s="31"/>
      <c r="CB24" s="21"/>
    </row>
    <row r="25" spans="1:80" ht="12.75">
      <c r="A25" s="22" t="s">
        <v>23</v>
      </c>
      <c r="B25" s="23"/>
      <c r="C25" s="24">
        <v>-6</v>
      </c>
      <c r="D25" s="25"/>
      <c r="E25" s="75">
        <v>48</v>
      </c>
      <c r="F25" s="27">
        <v>-0.29</v>
      </c>
      <c r="G25" s="36"/>
      <c r="I25" s="9">
        <f>I24-20</f>
        <v>1300</v>
      </c>
      <c r="J25" s="39"/>
      <c r="K25" s="38"/>
      <c r="L25" s="38"/>
      <c r="M25" s="38"/>
      <c r="N25" s="38"/>
      <c r="O25" s="38"/>
      <c r="P25" s="38"/>
      <c r="Q25" s="38"/>
      <c r="R25" s="38"/>
      <c r="S25" s="38"/>
      <c r="T25" s="58"/>
      <c r="U25" s="38"/>
      <c r="V25" s="38"/>
      <c r="W25" s="38"/>
      <c r="X25" s="38"/>
      <c r="Y25" s="38"/>
      <c r="Z25" s="38"/>
      <c r="AA25" s="38"/>
      <c r="AB25" s="38"/>
      <c r="AC25" s="38"/>
      <c r="AD25" s="39"/>
      <c r="AE25" s="38"/>
      <c r="AF25" s="38"/>
      <c r="AG25" s="38"/>
      <c r="AH25" s="38"/>
      <c r="AI25" s="38"/>
      <c r="AJ25" s="38"/>
      <c r="AK25" s="38"/>
      <c r="AL25" s="38"/>
      <c r="AM25" s="38"/>
      <c r="AN25" s="39"/>
      <c r="AO25" s="38"/>
      <c r="AP25" s="38"/>
      <c r="AQ25" s="38"/>
      <c r="AR25" s="38"/>
      <c r="AS25" s="38"/>
      <c r="AT25" s="38"/>
      <c r="AU25" s="38"/>
      <c r="AV25" s="38"/>
      <c r="AW25" s="38"/>
      <c r="AX25" s="39"/>
      <c r="AY25" s="38"/>
      <c r="AZ25" s="38"/>
      <c r="BA25" s="38"/>
      <c r="BB25" s="38"/>
      <c r="BC25" s="38"/>
      <c r="BD25" s="38"/>
      <c r="BE25" s="38"/>
      <c r="BF25" s="38"/>
      <c r="BG25" s="38"/>
      <c r="BH25" s="39"/>
      <c r="BI25" s="38"/>
      <c r="BJ25" s="38"/>
      <c r="BK25" s="38"/>
      <c r="BL25" s="38"/>
      <c r="BM25" s="38"/>
      <c r="BN25" s="38"/>
      <c r="BO25" s="38"/>
      <c r="BP25" s="38"/>
      <c r="BQ25" s="38"/>
      <c r="BR25" s="39"/>
      <c r="BS25" s="38"/>
      <c r="BT25" s="38"/>
      <c r="BU25" s="38"/>
      <c r="BV25" s="38"/>
      <c r="BW25" s="58"/>
      <c r="BX25" s="38"/>
      <c r="BY25" s="38"/>
      <c r="BZ25" s="38"/>
      <c r="CA25" s="38"/>
      <c r="CB25" s="21"/>
    </row>
    <row r="26" spans="1:80" ht="12.75">
      <c r="A26" s="32" t="s">
        <v>24</v>
      </c>
      <c r="B26" s="33"/>
      <c r="C26" s="33"/>
      <c r="D26" s="33"/>
      <c r="E26" s="34"/>
      <c r="F26" s="35"/>
      <c r="G26" s="36"/>
      <c r="I26" s="18">
        <f>I25-20</f>
        <v>1280</v>
      </c>
      <c r="J26" s="19"/>
      <c r="K26" s="20"/>
      <c r="L26" s="20"/>
      <c r="M26" s="20"/>
      <c r="N26" s="20"/>
      <c r="O26" s="20"/>
      <c r="P26" s="20"/>
      <c r="Q26" s="20"/>
      <c r="R26" s="20"/>
      <c r="S26" s="20"/>
      <c r="T26" s="65"/>
      <c r="U26" s="20"/>
      <c r="V26" s="20"/>
      <c r="W26" s="20"/>
      <c r="X26" s="20"/>
      <c r="Y26" s="20"/>
      <c r="Z26" s="20"/>
      <c r="AA26" s="20"/>
      <c r="AB26" s="20"/>
      <c r="AC26" s="20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19"/>
      <c r="AO26" s="20"/>
      <c r="AP26" s="20"/>
      <c r="AQ26" s="20"/>
      <c r="AR26" s="20"/>
      <c r="AS26" s="20"/>
      <c r="AT26" s="20"/>
      <c r="AU26" s="20"/>
      <c r="AV26" s="20"/>
      <c r="AW26" s="20"/>
      <c r="AX26" s="19"/>
      <c r="AY26" s="20"/>
      <c r="AZ26" s="20"/>
      <c r="BA26" s="20"/>
      <c r="BB26" s="20"/>
      <c r="BC26" s="20"/>
      <c r="BD26" s="20"/>
      <c r="BE26" s="20"/>
      <c r="BF26" s="20"/>
      <c r="BG26" s="20"/>
      <c r="BH26" s="19"/>
      <c r="BI26" s="20"/>
      <c r="BJ26" s="20"/>
      <c r="BK26" s="20"/>
      <c r="BL26" s="20"/>
      <c r="BM26" s="20"/>
      <c r="BN26" s="20"/>
      <c r="BO26" s="20"/>
      <c r="BP26" s="20"/>
      <c r="BQ26" s="20"/>
      <c r="BR26" s="19"/>
      <c r="BS26" s="20"/>
      <c r="BT26" s="20"/>
      <c r="BU26" s="20"/>
      <c r="BV26" s="20"/>
      <c r="BW26" s="65"/>
      <c r="BX26" s="20"/>
      <c r="BY26" s="20"/>
      <c r="BZ26" s="20"/>
      <c r="CA26" s="20"/>
      <c r="CB26" s="21"/>
    </row>
    <row r="27" spans="1:80" ht="12.75">
      <c r="A27" s="12"/>
      <c r="B27" s="76">
        <f>C25+C22</f>
        <v>1636</v>
      </c>
      <c r="C27" s="76"/>
      <c r="D27" s="76"/>
      <c r="E27" s="77"/>
      <c r="F27" s="16"/>
      <c r="G27" s="76">
        <f>(F28*1000)/B27</f>
        <v>32.77728249755206</v>
      </c>
      <c r="H27" s="29"/>
      <c r="I27" s="18">
        <f>I26-20</f>
        <v>1260</v>
      </c>
      <c r="J27" s="30"/>
      <c r="K27" s="31"/>
      <c r="L27" s="31"/>
      <c r="M27" s="31"/>
      <c r="N27" s="31"/>
      <c r="O27" s="31"/>
      <c r="P27" s="31"/>
      <c r="Q27" s="31"/>
      <c r="R27" s="31"/>
      <c r="S27" s="31"/>
      <c r="T27" s="50"/>
      <c r="U27" s="31"/>
      <c r="V27" s="31"/>
      <c r="W27" s="31"/>
      <c r="X27" s="31"/>
      <c r="Y27" s="31"/>
      <c r="Z27" s="31"/>
      <c r="AA27" s="31"/>
      <c r="AB27" s="31"/>
      <c r="AC27" s="31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0"/>
      <c r="AO27" s="31"/>
      <c r="AP27" s="31"/>
      <c r="AQ27" s="31"/>
      <c r="AR27" s="31"/>
      <c r="AS27" s="31"/>
      <c r="AT27" s="31"/>
      <c r="AU27" s="31"/>
      <c r="AV27" s="31"/>
      <c r="AW27" s="31"/>
      <c r="AX27" s="30"/>
      <c r="AY27" s="31"/>
      <c r="AZ27" s="31"/>
      <c r="BA27" s="31"/>
      <c r="BB27" s="31"/>
      <c r="BC27" s="31"/>
      <c r="BD27" s="31"/>
      <c r="BE27" s="31"/>
      <c r="BF27" s="31"/>
      <c r="BG27" s="31"/>
      <c r="BH27" s="30"/>
      <c r="BI27" s="31"/>
      <c r="BJ27" s="31"/>
      <c r="BK27" s="31"/>
      <c r="BL27" s="31"/>
      <c r="BM27" s="31"/>
      <c r="BN27" s="31"/>
      <c r="BO27" s="31"/>
      <c r="BP27" s="31"/>
      <c r="BQ27" s="31"/>
      <c r="BR27" s="30"/>
      <c r="BS27" s="31"/>
      <c r="BT27" s="31"/>
      <c r="BU27" s="31"/>
      <c r="BV27" s="31"/>
      <c r="BW27" s="50"/>
      <c r="BX27" s="31"/>
      <c r="BY27" s="31"/>
      <c r="BZ27" s="31"/>
      <c r="CA27" s="31"/>
      <c r="CB27" s="21"/>
    </row>
    <row r="28" spans="1:80" ht="12.75">
      <c r="A28" s="22" t="s">
        <v>25</v>
      </c>
      <c r="B28" s="76"/>
      <c r="C28" s="76">
        <f>C25+C22</f>
        <v>1636</v>
      </c>
      <c r="D28" s="76"/>
      <c r="E28" s="77"/>
      <c r="F28" s="27">
        <f>F25+F22</f>
        <v>53.62363416599517</v>
      </c>
      <c r="G28" s="76">
        <f>(F28*1000)/C28</f>
        <v>32.77728249755206</v>
      </c>
      <c r="I28" s="18">
        <f>I27-20</f>
        <v>1240</v>
      </c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50"/>
      <c r="U28" s="31"/>
      <c r="V28" s="31"/>
      <c r="W28" s="31"/>
      <c r="X28" s="31"/>
      <c r="Y28" s="31"/>
      <c r="Z28" s="31"/>
      <c r="AA28" s="31"/>
      <c r="AB28" s="31"/>
      <c r="AC28" s="31"/>
      <c r="AD28" s="30"/>
      <c r="AE28" s="31"/>
      <c r="AF28" s="31"/>
      <c r="AG28" s="31"/>
      <c r="AH28" s="31"/>
      <c r="AI28" s="31"/>
      <c r="AJ28" s="31"/>
      <c r="AK28" s="31"/>
      <c r="AL28" s="31"/>
      <c r="AM28" s="31"/>
      <c r="AN28" s="30"/>
      <c r="AO28" s="31"/>
      <c r="AP28" s="31"/>
      <c r="AQ28" s="31"/>
      <c r="AR28" s="31"/>
      <c r="AS28" s="31"/>
      <c r="AT28" s="31"/>
      <c r="AU28" s="31"/>
      <c r="AV28" s="31"/>
      <c r="AW28" s="31"/>
      <c r="AX28" s="30"/>
      <c r="AY28" s="31"/>
      <c r="AZ28" s="31"/>
      <c r="BA28" s="31"/>
      <c r="BB28" s="31"/>
      <c r="BC28" s="31"/>
      <c r="BD28" s="31"/>
      <c r="BE28" s="31"/>
      <c r="BF28" s="31"/>
      <c r="BG28" s="31"/>
      <c r="BH28" s="30"/>
      <c r="BI28" s="31"/>
      <c r="BJ28" s="31"/>
      <c r="BK28" s="31"/>
      <c r="BL28" s="31"/>
      <c r="BM28" s="31"/>
      <c r="BN28" s="31"/>
      <c r="BO28" s="31"/>
      <c r="BP28" s="31"/>
      <c r="BQ28" s="31"/>
      <c r="BR28" s="30"/>
      <c r="BS28" s="31"/>
      <c r="BT28" s="31"/>
      <c r="BU28" s="31"/>
      <c r="BV28" s="31"/>
      <c r="BW28" s="50"/>
      <c r="BX28" s="31"/>
      <c r="BY28" s="31"/>
      <c r="BZ28" s="31"/>
      <c r="CA28" s="31"/>
      <c r="CB28" s="21"/>
    </row>
    <row r="29" spans="1:80" ht="12.75">
      <c r="A29" s="32" t="s">
        <v>26</v>
      </c>
      <c r="B29" s="76"/>
      <c r="C29" s="76"/>
      <c r="D29" s="76"/>
      <c r="E29" s="77"/>
      <c r="F29" s="35"/>
      <c r="G29" s="76"/>
      <c r="H29" s="29"/>
      <c r="I29" s="18">
        <f>I28-20</f>
        <v>1220</v>
      </c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50"/>
      <c r="U29" s="31"/>
      <c r="V29" s="31"/>
      <c r="W29" s="31"/>
      <c r="X29" s="31"/>
      <c r="Y29" s="31"/>
      <c r="Z29" s="31"/>
      <c r="AA29" s="31"/>
      <c r="AB29" s="31"/>
      <c r="AC29" s="31"/>
      <c r="AD29" s="30"/>
      <c r="AE29" s="31"/>
      <c r="AF29" s="31"/>
      <c r="AG29" s="31"/>
      <c r="AH29" s="31"/>
      <c r="AI29" s="31"/>
      <c r="AJ29" s="31"/>
      <c r="AK29" s="31"/>
      <c r="AL29" s="31"/>
      <c r="AM29" s="31"/>
      <c r="AN29" s="30"/>
      <c r="AO29" s="31"/>
      <c r="AP29" s="31"/>
      <c r="AQ29" s="31"/>
      <c r="AR29" s="31"/>
      <c r="AS29" s="31"/>
      <c r="AT29" s="31"/>
      <c r="AU29" s="31"/>
      <c r="AV29" s="31"/>
      <c r="AW29" s="31"/>
      <c r="AX29" s="30"/>
      <c r="AY29" s="31"/>
      <c r="AZ29" s="31"/>
      <c r="BA29" s="31"/>
      <c r="BB29" s="31"/>
      <c r="BC29" s="31"/>
      <c r="BD29" s="31"/>
      <c r="BE29" s="31"/>
      <c r="BF29" s="31"/>
      <c r="BG29" s="31"/>
      <c r="BH29" s="30"/>
      <c r="BI29" s="31"/>
      <c r="BJ29" s="31"/>
      <c r="BK29" s="31"/>
      <c r="BL29" s="31"/>
      <c r="BM29" s="31"/>
      <c r="BN29" s="31"/>
      <c r="BO29" s="31"/>
      <c r="BP29" s="31"/>
      <c r="BQ29" s="31"/>
      <c r="BR29" s="30"/>
      <c r="BS29" s="31"/>
      <c r="BT29" s="31"/>
      <c r="BU29" s="31"/>
      <c r="BV29" s="31"/>
      <c r="BW29" s="50"/>
      <c r="BX29" s="31"/>
      <c r="BY29" s="31"/>
      <c r="BZ29" s="31"/>
      <c r="CA29" s="31"/>
      <c r="CB29" s="21"/>
    </row>
    <row r="30" spans="3:80" ht="12.75">
      <c r="C30" s="78">
        <f>IF(B27&gt;1670,"OVER GROSS","")</f>
      </c>
      <c r="G30">
        <f>IF(G27&gt;36.5,"OUT OF CG AFT",IF(G27&lt;31,"OUT OF CG FWD",IF(G27&lt;32.25,"CHECK FWD CG","")))</f>
      </c>
      <c r="I30" s="9">
        <f>I29-20</f>
        <v>1200</v>
      </c>
      <c r="J30" s="39"/>
      <c r="K30" s="38"/>
      <c r="L30" s="38"/>
      <c r="M30" s="38"/>
      <c r="N30" s="38"/>
      <c r="O30" s="38"/>
      <c r="P30" s="38"/>
      <c r="Q30" s="38"/>
      <c r="R30" s="38"/>
      <c r="S30" s="38"/>
      <c r="T30" s="58"/>
      <c r="U30" s="38"/>
      <c r="V30" s="38"/>
      <c r="W30" s="38"/>
      <c r="X30" s="38"/>
      <c r="Y30" s="38"/>
      <c r="Z30" s="38"/>
      <c r="AA30" s="38"/>
      <c r="AB30" s="38"/>
      <c r="AC30" s="38"/>
      <c r="AD30" s="39"/>
      <c r="AE30" s="38"/>
      <c r="AF30" s="38"/>
      <c r="AG30" s="38"/>
      <c r="AH30" s="38"/>
      <c r="AI30" s="38"/>
      <c r="AJ30" s="38"/>
      <c r="AK30" s="38"/>
      <c r="AL30" s="38"/>
      <c r="AM30" s="38"/>
      <c r="AN30" s="39"/>
      <c r="AO30" s="38"/>
      <c r="AP30" s="38"/>
      <c r="AQ30" s="38"/>
      <c r="AR30" s="38"/>
      <c r="AS30" s="38"/>
      <c r="AT30" s="38"/>
      <c r="AU30" s="38"/>
      <c r="AV30" s="38"/>
      <c r="AW30" s="38"/>
      <c r="AX30" s="39"/>
      <c r="AY30" s="38"/>
      <c r="AZ30" s="38"/>
      <c r="BA30" s="38"/>
      <c r="BB30" s="38"/>
      <c r="BC30" s="38"/>
      <c r="BD30" s="38"/>
      <c r="BE30" s="38"/>
      <c r="BF30" s="38"/>
      <c r="BG30" s="38"/>
      <c r="BH30" s="39"/>
      <c r="BI30" s="38"/>
      <c r="BJ30" s="38"/>
      <c r="BK30" s="38"/>
      <c r="BL30" s="38"/>
      <c r="BM30" s="38"/>
      <c r="BN30" s="38"/>
      <c r="BO30" s="38"/>
      <c r="BP30" s="38"/>
      <c r="BQ30" s="38"/>
      <c r="BR30" s="39"/>
      <c r="BS30" s="38"/>
      <c r="BT30" s="38"/>
      <c r="BU30" s="38"/>
      <c r="BV30" s="38"/>
      <c r="BW30" s="58"/>
      <c r="BX30" s="38"/>
      <c r="BY30" s="38"/>
      <c r="BZ30" s="38"/>
      <c r="CA30" s="38"/>
      <c r="CB30" s="21"/>
    </row>
    <row r="31" spans="1:80" ht="12.75">
      <c r="A31" s="3"/>
      <c r="B31" s="3"/>
      <c r="F31" s="79" t="s">
        <v>27</v>
      </c>
      <c r="I31" s="18">
        <f>I30-20</f>
        <v>1180</v>
      </c>
      <c r="J31" s="19"/>
      <c r="K31" s="20"/>
      <c r="L31" s="20"/>
      <c r="M31" s="20"/>
      <c r="N31" s="20"/>
      <c r="O31" s="20"/>
      <c r="P31" s="20"/>
      <c r="Q31" s="20"/>
      <c r="R31" s="20"/>
      <c r="S31" s="20"/>
      <c r="T31" s="65"/>
      <c r="U31" s="20"/>
      <c r="V31" s="20"/>
      <c r="W31" s="20"/>
      <c r="X31" s="20"/>
      <c r="Y31" s="20"/>
      <c r="Z31" s="20"/>
      <c r="AA31" s="20"/>
      <c r="AB31" s="20"/>
      <c r="AC31" s="20"/>
      <c r="AD31" s="19"/>
      <c r="AE31" s="20"/>
      <c r="AF31" s="20"/>
      <c r="AG31" s="20"/>
      <c r="AH31" s="20"/>
      <c r="AI31" s="20"/>
      <c r="AJ31" s="20"/>
      <c r="AK31" s="20"/>
      <c r="AL31" s="20"/>
      <c r="AM31" s="20"/>
      <c r="AN31" s="19"/>
      <c r="AO31" s="20"/>
      <c r="AP31" s="20"/>
      <c r="AQ31" s="20"/>
      <c r="AR31" s="20"/>
      <c r="AS31" s="20"/>
      <c r="AT31" s="20"/>
      <c r="AU31" s="20"/>
      <c r="AV31" s="20"/>
      <c r="AW31" s="20"/>
      <c r="AX31" s="19"/>
      <c r="AY31" s="20"/>
      <c r="AZ31" s="20"/>
      <c r="BA31" s="20"/>
      <c r="BB31" s="20"/>
      <c r="BC31" s="20"/>
      <c r="BD31" s="20"/>
      <c r="BE31" s="20"/>
      <c r="BF31" s="20"/>
      <c r="BG31" s="20"/>
      <c r="BH31" s="19"/>
      <c r="BI31" s="20"/>
      <c r="BJ31" s="20"/>
      <c r="BK31" s="20"/>
      <c r="BL31" s="20"/>
      <c r="BM31" s="20"/>
      <c r="BN31" s="20"/>
      <c r="BO31" s="20"/>
      <c r="BP31" s="20"/>
      <c r="BQ31" s="20"/>
      <c r="BR31" s="19"/>
      <c r="BS31" s="20"/>
      <c r="BT31" s="20"/>
      <c r="BU31" s="20"/>
      <c r="BV31" s="20"/>
      <c r="BW31" s="65"/>
      <c r="BX31" s="20"/>
      <c r="BY31" s="20"/>
      <c r="BZ31" s="20"/>
      <c r="CA31" s="20"/>
      <c r="CB31" s="21"/>
    </row>
    <row r="32" spans="9:80" ht="12.75">
      <c r="I32" s="18">
        <f>I31-20</f>
        <v>1160</v>
      </c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50"/>
      <c r="U32" s="31"/>
      <c r="V32" s="31"/>
      <c r="W32" s="31"/>
      <c r="X32" s="31"/>
      <c r="Y32" s="31"/>
      <c r="Z32" s="31"/>
      <c r="AA32" s="31"/>
      <c r="AB32" s="31"/>
      <c r="AC32" s="31"/>
      <c r="AD32" s="30"/>
      <c r="AE32" s="31"/>
      <c r="AF32" s="31"/>
      <c r="AG32" s="31"/>
      <c r="AH32" s="31"/>
      <c r="AI32" s="31"/>
      <c r="AJ32" s="31"/>
      <c r="AK32" s="31"/>
      <c r="AL32" s="31"/>
      <c r="AM32" s="31"/>
      <c r="AN32" s="30"/>
      <c r="AO32" s="31"/>
      <c r="AP32" s="31"/>
      <c r="AQ32" s="31"/>
      <c r="AR32" s="31"/>
      <c r="AS32" s="31"/>
      <c r="AT32" s="31"/>
      <c r="AU32" s="31"/>
      <c r="AV32" s="31"/>
      <c r="AW32" s="31"/>
      <c r="AX32" s="30"/>
      <c r="AY32" s="31"/>
      <c r="AZ32" s="31"/>
      <c r="BA32" s="31"/>
      <c r="BB32" s="31"/>
      <c r="BC32" s="31"/>
      <c r="BD32" s="31"/>
      <c r="BE32" s="31"/>
      <c r="BF32" s="31"/>
      <c r="BG32" s="31"/>
      <c r="BH32" s="30"/>
      <c r="BI32" s="31"/>
      <c r="BJ32" s="31"/>
      <c r="BK32" s="31"/>
      <c r="BL32" s="31"/>
      <c r="BM32" s="31"/>
      <c r="BN32" s="31"/>
      <c r="BO32" s="31"/>
      <c r="BP32" s="31"/>
      <c r="BQ32" s="31"/>
      <c r="BR32" s="30"/>
      <c r="BS32" s="31"/>
      <c r="BT32" s="31"/>
      <c r="BU32" s="31"/>
      <c r="BV32" s="31"/>
      <c r="BW32" s="50"/>
      <c r="BX32" s="31"/>
      <c r="BY32" s="31"/>
      <c r="BZ32" s="31"/>
      <c r="CA32" s="31"/>
      <c r="CB32" s="21"/>
    </row>
    <row r="33" spans="9:80" ht="12.75">
      <c r="I33" s="18">
        <f>I32-20</f>
        <v>1140</v>
      </c>
      <c r="J33" s="30"/>
      <c r="K33" s="31"/>
      <c r="L33" s="31"/>
      <c r="M33" s="31"/>
      <c r="N33" s="31"/>
      <c r="O33" s="31"/>
      <c r="P33" s="31"/>
      <c r="Q33" s="31"/>
      <c r="R33" s="31"/>
      <c r="S33" s="31"/>
      <c r="T33" s="50"/>
      <c r="U33" s="31"/>
      <c r="V33" s="31"/>
      <c r="W33" s="31"/>
      <c r="X33" s="31"/>
      <c r="Y33" s="31"/>
      <c r="Z33" s="31"/>
      <c r="AA33" s="31"/>
      <c r="AB33" s="31"/>
      <c r="AC33" s="31"/>
      <c r="AD33" s="30"/>
      <c r="AE33" s="31"/>
      <c r="AF33" s="31"/>
      <c r="AG33" s="31"/>
      <c r="AH33" s="31"/>
      <c r="AI33" s="31"/>
      <c r="AJ33" s="31"/>
      <c r="AK33" s="31"/>
      <c r="AL33" s="31"/>
      <c r="AM33" s="31"/>
      <c r="AN33" s="30"/>
      <c r="AO33" s="31"/>
      <c r="AP33" s="31"/>
      <c r="AQ33" s="31"/>
      <c r="AR33" s="31"/>
      <c r="AS33" s="31"/>
      <c r="AT33" s="31"/>
      <c r="AU33" s="31"/>
      <c r="AV33" s="31"/>
      <c r="AW33" s="31"/>
      <c r="AX33" s="30"/>
      <c r="AY33" s="31"/>
      <c r="AZ33" s="31"/>
      <c r="BA33" s="31"/>
      <c r="BB33" s="31"/>
      <c r="BC33" s="31"/>
      <c r="BD33" s="31"/>
      <c r="BE33" s="31"/>
      <c r="BF33" s="31"/>
      <c r="BG33" s="31"/>
      <c r="BH33" s="30"/>
      <c r="BI33" s="31"/>
      <c r="BJ33" s="31"/>
      <c r="BK33" s="31"/>
      <c r="BL33" s="31"/>
      <c r="BM33" s="31"/>
      <c r="BN33" s="31"/>
      <c r="BO33" s="31"/>
      <c r="BP33" s="31"/>
      <c r="BQ33" s="31"/>
      <c r="BR33" s="30"/>
      <c r="BS33" s="31"/>
      <c r="BT33" s="31"/>
      <c r="BU33" s="31"/>
      <c r="BV33" s="31"/>
      <c r="BW33" s="50"/>
      <c r="BX33" s="31"/>
      <c r="BY33" s="31"/>
      <c r="BZ33" s="31"/>
      <c r="CA33" s="31"/>
      <c r="CB33" s="21"/>
    </row>
    <row r="34" spans="1:80" ht="12.75">
      <c r="A34" s="3"/>
      <c r="B34" s="3"/>
      <c r="I34" s="18">
        <f>I33-20</f>
        <v>1120</v>
      </c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50"/>
      <c r="U34" s="31"/>
      <c r="V34" s="31"/>
      <c r="W34" s="31"/>
      <c r="X34" s="31"/>
      <c r="Y34" s="31"/>
      <c r="Z34" s="31"/>
      <c r="AA34" s="31"/>
      <c r="AB34" s="31"/>
      <c r="AC34" s="31"/>
      <c r="AD34" s="30"/>
      <c r="AE34" s="31"/>
      <c r="AF34" s="31"/>
      <c r="AG34" s="31"/>
      <c r="AH34" s="31"/>
      <c r="AI34" s="31"/>
      <c r="AJ34" s="31"/>
      <c r="AK34" s="31"/>
      <c r="AL34" s="31"/>
      <c r="AM34" s="31"/>
      <c r="AN34" s="30"/>
      <c r="AO34" s="31"/>
      <c r="AP34" s="31"/>
      <c r="AQ34" s="31"/>
      <c r="AR34" s="31"/>
      <c r="AS34" s="31"/>
      <c r="AT34" s="31"/>
      <c r="AU34" s="31"/>
      <c r="AV34" s="31"/>
      <c r="AW34" s="31"/>
      <c r="AX34" s="30"/>
      <c r="AY34" s="31"/>
      <c r="AZ34" s="31"/>
      <c r="BA34" s="31"/>
      <c r="BB34" s="31"/>
      <c r="BC34" s="31"/>
      <c r="BD34" s="31"/>
      <c r="BE34" s="31"/>
      <c r="BF34" s="31"/>
      <c r="BG34" s="31"/>
      <c r="BH34" s="30"/>
      <c r="BI34" s="31"/>
      <c r="BJ34" s="31"/>
      <c r="BK34" s="31"/>
      <c r="BL34" s="31"/>
      <c r="BM34" s="31"/>
      <c r="BN34" s="31"/>
      <c r="BO34" s="31"/>
      <c r="BP34" s="31"/>
      <c r="BQ34" s="31"/>
      <c r="BR34" s="30"/>
      <c r="BS34" s="31"/>
      <c r="BT34" s="31"/>
      <c r="BU34" s="31"/>
      <c r="BV34" s="31"/>
      <c r="BW34" s="50"/>
      <c r="BX34" s="31"/>
      <c r="BY34" s="31"/>
      <c r="BZ34" s="31"/>
      <c r="CA34" s="31"/>
      <c r="CB34" s="21"/>
    </row>
    <row r="35" spans="9:80" ht="12.75">
      <c r="I35" s="9">
        <f>I34-20</f>
        <v>1100</v>
      </c>
      <c r="J35" s="39"/>
      <c r="K35" s="38"/>
      <c r="L35" s="38"/>
      <c r="M35" s="38"/>
      <c r="N35" s="38"/>
      <c r="O35" s="38"/>
      <c r="P35" s="38"/>
      <c r="Q35" s="38"/>
      <c r="R35" s="38"/>
      <c r="S35" s="38"/>
      <c r="T35" s="58"/>
      <c r="U35" s="38"/>
      <c r="V35" s="38"/>
      <c r="W35" s="38"/>
      <c r="X35" s="38"/>
      <c r="Y35" s="38"/>
      <c r="Z35" s="38"/>
      <c r="AA35" s="38"/>
      <c r="AB35" s="38"/>
      <c r="AC35" s="38"/>
      <c r="AD35" s="39"/>
      <c r="AE35" s="38"/>
      <c r="AF35" s="38"/>
      <c r="AG35" s="38"/>
      <c r="AH35" s="38"/>
      <c r="AI35" s="38"/>
      <c r="AJ35" s="38"/>
      <c r="AK35" s="38"/>
      <c r="AL35" s="38"/>
      <c r="AM35" s="38"/>
      <c r="AN35" s="39"/>
      <c r="AO35" s="38"/>
      <c r="AP35" s="38"/>
      <c r="AQ35" s="38"/>
      <c r="AR35" s="38"/>
      <c r="AS35" s="38"/>
      <c r="AT35" s="38"/>
      <c r="AU35" s="38"/>
      <c r="AV35" s="38"/>
      <c r="AW35" s="38"/>
      <c r="AX35" s="39"/>
      <c r="AY35" s="38"/>
      <c r="AZ35" s="38"/>
      <c r="BA35" s="38"/>
      <c r="BB35" s="38"/>
      <c r="BC35" s="38"/>
      <c r="BD35" s="38"/>
      <c r="BE35" s="38"/>
      <c r="BF35" s="38"/>
      <c r="BG35" s="38"/>
      <c r="BH35" s="39"/>
      <c r="BI35" s="38"/>
      <c r="BJ35" s="38"/>
      <c r="BK35" s="38"/>
      <c r="BL35" s="38"/>
      <c r="BM35" s="38"/>
      <c r="BN35" s="38"/>
      <c r="BO35" s="38"/>
      <c r="BP35" s="38"/>
      <c r="BQ35" s="38"/>
      <c r="BR35" s="39"/>
      <c r="BS35" s="38"/>
      <c r="BT35" s="38"/>
      <c r="BU35" s="38"/>
      <c r="BV35" s="38"/>
      <c r="BW35" s="58"/>
      <c r="BX35" s="38"/>
      <c r="BY35" s="38"/>
      <c r="BZ35" s="38"/>
      <c r="CA35" s="38"/>
      <c r="CB35" s="21"/>
    </row>
    <row r="36" spans="9:80" ht="12.75">
      <c r="I36" s="18">
        <f>I35-20</f>
        <v>1080</v>
      </c>
      <c r="J36" s="19"/>
      <c r="K36" s="20"/>
      <c r="L36" s="20"/>
      <c r="M36" s="20"/>
      <c r="N36" s="20"/>
      <c r="O36" s="20"/>
      <c r="P36" s="20"/>
      <c r="Q36" s="20"/>
      <c r="R36" s="20"/>
      <c r="S36" s="20"/>
      <c r="T36" s="65"/>
      <c r="U36" s="20"/>
      <c r="V36" s="20"/>
      <c r="W36" s="20"/>
      <c r="X36" s="20"/>
      <c r="Y36" s="20"/>
      <c r="Z36" s="20"/>
      <c r="AA36" s="20"/>
      <c r="AB36" s="20"/>
      <c r="AC36" s="20"/>
      <c r="AD36" s="19"/>
      <c r="AE36" s="20"/>
      <c r="AF36" s="20"/>
      <c r="AG36" s="20"/>
      <c r="AH36" s="20"/>
      <c r="AI36" s="20"/>
      <c r="AJ36" s="20"/>
      <c r="AK36" s="20"/>
      <c r="AL36" s="20"/>
      <c r="AM36" s="20"/>
      <c r="AN36" s="19"/>
      <c r="AO36" s="20"/>
      <c r="AP36" s="20"/>
      <c r="AQ36" s="20"/>
      <c r="AR36" s="20"/>
      <c r="AS36" s="20"/>
      <c r="AT36" s="20"/>
      <c r="AU36" s="20"/>
      <c r="AV36" s="20"/>
      <c r="AW36" s="20"/>
      <c r="AX36" s="19"/>
      <c r="AY36" s="20"/>
      <c r="AZ36" s="20"/>
      <c r="BA36" s="20"/>
      <c r="BB36" s="20"/>
      <c r="BC36" s="20"/>
      <c r="BD36" s="20"/>
      <c r="BE36" s="20"/>
      <c r="BF36" s="20"/>
      <c r="BG36" s="20"/>
      <c r="BH36" s="19"/>
      <c r="BI36" s="20"/>
      <c r="BJ36" s="20"/>
      <c r="BK36" s="20"/>
      <c r="BL36" s="20"/>
      <c r="BM36" s="20"/>
      <c r="BN36" s="20"/>
      <c r="BO36" s="20"/>
      <c r="BP36" s="20"/>
      <c r="BQ36" s="20"/>
      <c r="BR36" s="19"/>
      <c r="BS36" s="20"/>
      <c r="BT36" s="20"/>
      <c r="BU36" s="20"/>
      <c r="BV36" s="20"/>
      <c r="BW36" s="65"/>
      <c r="BX36" s="20"/>
      <c r="BY36" s="20"/>
      <c r="BZ36" s="20"/>
      <c r="CA36" s="20"/>
      <c r="CB36" s="21"/>
    </row>
    <row r="37" spans="9:80" ht="12.75">
      <c r="I37" s="18">
        <f>I36-20</f>
        <v>1060</v>
      </c>
      <c r="J37" s="30"/>
      <c r="K37" s="31"/>
      <c r="L37" s="31"/>
      <c r="M37" s="31"/>
      <c r="N37" s="31"/>
      <c r="O37" s="31"/>
      <c r="P37" s="31"/>
      <c r="Q37" s="31"/>
      <c r="R37" s="31"/>
      <c r="S37" s="31"/>
      <c r="T37" s="50"/>
      <c r="U37" s="31"/>
      <c r="V37" s="31"/>
      <c r="W37" s="31"/>
      <c r="X37" s="31"/>
      <c r="Y37" s="31"/>
      <c r="Z37" s="31"/>
      <c r="AA37" s="31"/>
      <c r="AB37" s="31"/>
      <c r="AC37" s="31"/>
      <c r="AD37" s="30"/>
      <c r="AE37" s="31"/>
      <c r="AF37" s="31"/>
      <c r="AG37" s="31"/>
      <c r="AH37" s="31"/>
      <c r="AI37" s="31"/>
      <c r="AJ37" s="31"/>
      <c r="AK37" s="31"/>
      <c r="AL37" s="31"/>
      <c r="AM37" s="31"/>
      <c r="AN37" s="30"/>
      <c r="AO37" s="31"/>
      <c r="AP37" s="31"/>
      <c r="AQ37" s="31"/>
      <c r="AR37" s="31"/>
      <c r="AS37" s="31"/>
      <c r="AT37" s="31"/>
      <c r="AU37" s="31"/>
      <c r="AV37" s="31"/>
      <c r="AW37" s="31"/>
      <c r="AX37" s="30"/>
      <c r="AY37" s="31"/>
      <c r="AZ37" s="31"/>
      <c r="BA37" s="31"/>
      <c r="BB37" s="31"/>
      <c r="BC37" s="31"/>
      <c r="BD37" s="31"/>
      <c r="BE37" s="31"/>
      <c r="BF37" s="31"/>
      <c r="BG37" s="31"/>
      <c r="BH37" s="30"/>
      <c r="BI37" s="31"/>
      <c r="BJ37" s="31"/>
      <c r="BK37" s="31"/>
      <c r="BL37" s="31"/>
      <c r="BM37" s="31"/>
      <c r="BN37" s="31"/>
      <c r="BO37" s="31"/>
      <c r="BP37" s="31"/>
      <c r="BQ37" s="31"/>
      <c r="BR37" s="30"/>
      <c r="BS37" s="31"/>
      <c r="BT37" s="31"/>
      <c r="BU37" s="31"/>
      <c r="BV37" s="31"/>
      <c r="BW37" s="50"/>
      <c r="BX37" s="31"/>
      <c r="BY37" s="31"/>
      <c r="BZ37" s="31"/>
      <c r="CA37" s="31"/>
      <c r="CB37" s="21"/>
    </row>
    <row r="38" spans="9:80" ht="12.75">
      <c r="I38" s="18">
        <f>I37-20</f>
        <v>1040</v>
      </c>
      <c r="J38" s="30"/>
      <c r="K38" s="31"/>
      <c r="L38" s="31"/>
      <c r="M38" s="31"/>
      <c r="N38" s="31"/>
      <c r="O38" s="31"/>
      <c r="P38" s="31"/>
      <c r="Q38" s="31"/>
      <c r="R38" s="31"/>
      <c r="S38" s="31"/>
      <c r="T38" s="50"/>
      <c r="U38" s="31"/>
      <c r="V38" s="31"/>
      <c r="W38" s="31"/>
      <c r="X38" s="31"/>
      <c r="Y38" s="31"/>
      <c r="Z38" s="31"/>
      <c r="AA38" s="31"/>
      <c r="AB38" s="31"/>
      <c r="AC38" s="31"/>
      <c r="AD38" s="30"/>
      <c r="AE38" s="31"/>
      <c r="AF38" s="31"/>
      <c r="AG38" s="31"/>
      <c r="AH38" s="31"/>
      <c r="AI38" s="31"/>
      <c r="AJ38" s="31"/>
      <c r="AK38" s="31"/>
      <c r="AL38" s="31"/>
      <c r="AM38" s="31"/>
      <c r="AN38" s="30"/>
      <c r="AO38" s="31"/>
      <c r="AP38" s="31"/>
      <c r="AQ38" s="31"/>
      <c r="AR38" s="31"/>
      <c r="AS38" s="31"/>
      <c r="AT38" s="31"/>
      <c r="AU38" s="31"/>
      <c r="AV38" s="31"/>
      <c r="AW38" s="31"/>
      <c r="AX38" s="30"/>
      <c r="AY38" s="31"/>
      <c r="AZ38" s="31"/>
      <c r="BA38" s="31"/>
      <c r="BB38" s="31"/>
      <c r="BC38" s="31"/>
      <c r="BD38" s="31"/>
      <c r="BE38" s="31"/>
      <c r="BF38" s="31"/>
      <c r="BG38" s="31"/>
      <c r="BH38" s="30"/>
      <c r="BI38" s="31"/>
      <c r="BJ38" s="31"/>
      <c r="BK38" s="31"/>
      <c r="BL38" s="31"/>
      <c r="BM38" s="31"/>
      <c r="BN38" s="31"/>
      <c r="BO38" s="31"/>
      <c r="BP38" s="31"/>
      <c r="BQ38" s="31"/>
      <c r="BR38" s="30"/>
      <c r="BS38" s="31"/>
      <c r="BT38" s="31"/>
      <c r="BU38" s="31"/>
      <c r="BV38" s="31"/>
      <c r="BW38" s="50"/>
      <c r="BX38" s="31"/>
      <c r="BY38" s="31"/>
      <c r="BZ38" s="31"/>
      <c r="CA38" s="31"/>
      <c r="CB38" s="21"/>
    </row>
    <row r="39" spans="9:80" ht="12.75">
      <c r="I39" s="18">
        <f>I38-20</f>
        <v>1020</v>
      </c>
      <c r="J39" s="30"/>
      <c r="K39" s="31"/>
      <c r="L39" s="31"/>
      <c r="M39" s="31"/>
      <c r="N39" s="31"/>
      <c r="O39" s="31"/>
      <c r="P39" s="31"/>
      <c r="Q39" s="31"/>
      <c r="R39" s="31"/>
      <c r="S39" s="31"/>
      <c r="T39" s="50"/>
      <c r="U39" s="31"/>
      <c r="V39" s="31"/>
      <c r="W39" s="31"/>
      <c r="X39" s="31"/>
      <c r="Y39" s="31"/>
      <c r="Z39" s="31"/>
      <c r="AA39" s="31"/>
      <c r="AB39" s="31"/>
      <c r="AC39" s="31"/>
      <c r="AD39" s="30"/>
      <c r="AE39" s="31"/>
      <c r="AF39" s="31"/>
      <c r="AG39" s="31"/>
      <c r="AH39" s="31"/>
      <c r="AI39" s="31"/>
      <c r="AJ39" s="31"/>
      <c r="AK39" s="31"/>
      <c r="AL39" s="31"/>
      <c r="AM39" s="31"/>
      <c r="AN39" s="30"/>
      <c r="AO39" s="31"/>
      <c r="AP39" s="31"/>
      <c r="AQ39" s="31"/>
      <c r="AR39" s="31"/>
      <c r="AS39" s="31"/>
      <c r="AT39" s="31"/>
      <c r="AU39" s="31"/>
      <c r="AV39" s="31"/>
      <c r="AW39" s="31"/>
      <c r="AX39" s="30"/>
      <c r="AY39" s="31"/>
      <c r="AZ39" s="31"/>
      <c r="BA39" s="31"/>
      <c r="BB39" s="31"/>
      <c r="BC39" s="31"/>
      <c r="BD39" s="31"/>
      <c r="BE39" s="31"/>
      <c r="BF39" s="31"/>
      <c r="BG39" s="31"/>
      <c r="BH39" s="30"/>
      <c r="BI39" s="31"/>
      <c r="BJ39" s="31"/>
      <c r="BK39" s="31"/>
      <c r="BL39" s="31"/>
      <c r="BM39" s="31"/>
      <c r="BN39" s="31"/>
      <c r="BO39" s="31"/>
      <c r="BP39" s="31"/>
      <c r="BQ39" s="31"/>
      <c r="BR39" s="30"/>
      <c r="BS39" s="31"/>
      <c r="BT39" s="31"/>
      <c r="BU39" s="31"/>
      <c r="BV39" s="31"/>
      <c r="BW39" s="50"/>
      <c r="BX39" s="31"/>
      <c r="BY39" s="31"/>
      <c r="BZ39" s="31"/>
      <c r="CA39" s="31"/>
      <c r="CB39" s="21"/>
    </row>
    <row r="40" spans="9:80" ht="12.75">
      <c r="I40" s="9">
        <f>I39-20</f>
        <v>1000</v>
      </c>
      <c r="J40" s="39"/>
      <c r="K40" s="38"/>
      <c r="L40" s="38"/>
      <c r="M40" s="38"/>
      <c r="N40" s="38"/>
      <c r="O40" s="38"/>
      <c r="P40" s="38"/>
      <c r="Q40" s="38"/>
      <c r="R40" s="38"/>
      <c r="S40" s="38"/>
      <c r="T40" s="58"/>
      <c r="U40" s="38"/>
      <c r="V40" s="38"/>
      <c r="W40" s="38"/>
      <c r="X40" s="38"/>
      <c r="Y40" s="38"/>
      <c r="Z40" s="38"/>
      <c r="AA40" s="38"/>
      <c r="AB40" s="38"/>
      <c r="AC40" s="38"/>
      <c r="AD40" s="39"/>
      <c r="AE40" s="38"/>
      <c r="AF40" s="38"/>
      <c r="AG40" s="38"/>
      <c r="AH40" s="38"/>
      <c r="AI40" s="38"/>
      <c r="AJ40" s="38"/>
      <c r="AK40" s="38"/>
      <c r="AL40" s="38"/>
      <c r="AM40" s="38"/>
      <c r="AN40" s="39"/>
      <c r="AO40" s="38"/>
      <c r="AP40" s="38"/>
      <c r="AQ40" s="38"/>
      <c r="AR40" s="38"/>
      <c r="AS40" s="38"/>
      <c r="AT40" s="38"/>
      <c r="AU40" s="38"/>
      <c r="AV40" s="38"/>
      <c r="AW40" s="38"/>
      <c r="AX40" s="39"/>
      <c r="AY40" s="38"/>
      <c r="AZ40" s="38"/>
      <c r="BA40" s="38"/>
      <c r="BB40" s="38"/>
      <c r="BC40" s="38"/>
      <c r="BD40" s="38"/>
      <c r="BE40" s="38"/>
      <c r="BF40" s="38"/>
      <c r="BG40" s="38"/>
      <c r="BH40" s="39"/>
      <c r="BI40" s="38"/>
      <c r="BJ40" s="38"/>
      <c r="BK40" s="38"/>
      <c r="BL40" s="38"/>
      <c r="BM40" s="38"/>
      <c r="BN40" s="38"/>
      <c r="BO40" s="38"/>
      <c r="BP40" s="38"/>
      <c r="BQ40" s="38"/>
      <c r="BR40" s="39"/>
      <c r="BS40" s="38"/>
      <c r="BT40" s="38"/>
      <c r="BU40" s="38"/>
      <c r="BV40" s="38"/>
      <c r="BW40" s="58"/>
      <c r="BX40" s="38"/>
      <c r="BY40" s="38"/>
      <c r="BZ40" s="38"/>
      <c r="CA40" s="38"/>
      <c r="CB40" s="21"/>
    </row>
    <row r="41" spans="9:80" ht="12.75">
      <c r="I41" s="80" t="s">
        <v>28</v>
      </c>
      <c r="J41" s="81">
        <v>30</v>
      </c>
      <c r="T41" s="81">
        <f>J41+1</f>
        <v>31</v>
      </c>
      <c r="AD41" s="81">
        <f>T41+1</f>
        <v>32</v>
      </c>
      <c r="AN41" s="81">
        <f>AD41+1</f>
        <v>33</v>
      </c>
      <c r="AX41" s="81">
        <f>AN41+1</f>
        <v>34</v>
      </c>
      <c r="BH41" s="81">
        <f>AX41+1</f>
        <v>35</v>
      </c>
      <c r="BR41" s="81">
        <f>BH41+1</f>
        <v>36</v>
      </c>
      <c r="CB41" s="81">
        <f>BR41+1</f>
        <v>37</v>
      </c>
    </row>
  </sheetData>
  <sheetProtection sheet="1" objects="1" scenarios="1"/>
  <mergeCells count="6">
    <mergeCell ref="A1:F3"/>
    <mergeCell ref="I1:AG3"/>
    <mergeCell ref="E21:E23"/>
    <mergeCell ref="B27:D29"/>
    <mergeCell ref="E27:E29"/>
    <mergeCell ref="G27:G2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B46"/>
  <sheetViews>
    <sheetView tabSelected="1" workbookViewId="0" topLeftCell="A1">
      <selection activeCell="C10" sqref="C10"/>
    </sheetView>
  </sheetViews>
  <sheetFormatPr defaultColWidth="12.57421875" defaultRowHeight="12.75"/>
  <cols>
    <col min="1" max="1" width="47.140625" style="0" customWidth="1"/>
    <col min="2" max="2" width="2.57421875" style="0" customWidth="1"/>
    <col min="3" max="3" width="5.8515625" style="0" customWidth="1"/>
    <col min="4" max="4" width="2.57421875" style="0" customWidth="1"/>
    <col min="5" max="7" width="11.57421875" style="0" customWidth="1"/>
    <col min="8" max="8" width="2.57421875" style="0" customWidth="1"/>
    <col min="9" max="9" width="5.28125" style="0" customWidth="1"/>
    <col min="10" max="80" width="2.57421875" style="0" customWidth="1"/>
    <col min="81" max="16384" width="11.57421875" style="0" customWidth="1"/>
  </cols>
  <sheetData>
    <row r="1" spans="1:32" ht="13.5" customHeight="1">
      <c r="A1" s="82" t="s">
        <v>29</v>
      </c>
      <c r="B1" s="82"/>
      <c r="C1" s="82"/>
      <c r="D1" s="82"/>
      <c r="E1" s="82"/>
      <c r="F1" s="8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82"/>
      <c r="B2" s="82"/>
      <c r="C2" s="82"/>
      <c r="D2" s="82"/>
      <c r="E2" s="82"/>
      <c r="F2" s="8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82"/>
      <c r="B3" s="82"/>
      <c r="C3" s="82"/>
      <c r="D3" s="82"/>
      <c r="E3" s="82"/>
      <c r="F3" s="8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3:9" ht="12.75">
      <c r="C4" s="3" t="s">
        <v>2</v>
      </c>
      <c r="D4" s="3"/>
      <c r="E4" s="4" t="s">
        <v>3</v>
      </c>
      <c r="F4" s="3" t="s">
        <v>4</v>
      </c>
      <c r="G4" s="5" t="s">
        <v>5</v>
      </c>
      <c r="I4" s="6" t="s">
        <v>6</v>
      </c>
    </row>
    <row r="5" spans="3:79" ht="12.75">
      <c r="C5" s="7" t="s">
        <v>7</v>
      </c>
      <c r="D5" s="7"/>
      <c r="E5" s="7" t="s">
        <v>8</v>
      </c>
      <c r="F5" s="7" t="s">
        <v>9</v>
      </c>
      <c r="G5" s="8" t="s">
        <v>8</v>
      </c>
      <c r="I5" s="9">
        <v>2300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11"/>
      <c r="BY5" s="11"/>
      <c r="BZ5" s="11"/>
      <c r="CA5" s="11"/>
    </row>
    <row r="6" spans="1:80" ht="12.75">
      <c r="A6" s="12"/>
      <c r="B6" s="13"/>
      <c r="C6" s="14"/>
      <c r="D6" s="14"/>
      <c r="E6" s="15"/>
      <c r="F6" s="16"/>
      <c r="G6" s="17"/>
      <c r="I6" s="18">
        <f>I5-20</f>
        <v>2280</v>
      </c>
      <c r="J6" s="19"/>
      <c r="K6" s="20"/>
      <c r="L6" s="20"/>
      <c r="M6" s="20"/>
      <c r="N6" s="20"/>
      <c r="O6" s="19"/>
      <c r="P6" s="20"/>
      <c r="Q6" s="20"/>
      <c r="R6" s="20"/>
      <c r="S6" s="20"/>
      <c r="T6" s="19"/>
      <c r="U6" s="20"/>
      <c r="V6" s="20"/>
      <c r="W6" s="20"/>
      <c r="X6" s="20"/>
      <c r="Y6" s="19"/>
      <c r="Z6" s="20"/>
      <c r="AA6" s="20"/>
      <c r="AB6" s="20"/>
      <c r="AC6" s="20"/>
      <c r="AD6" s="19"/>
      <c r="AE6" s="47"/>
      <c r="AF6" s="20"/>
      <c r="AG6" s="20"/>
      <c r="AH6" s="48"/>
      <c r="AI6" s="49"/>
      <c r="AJ6" s="48"/>
      <c r="AK6" s="48"/>
      <c r="AL6" s="48"/>
      <c r="AM6" s="48"/>
      <c r="AN6" s="49"/>
      <c r="AO6" s="48"/>
      <c r="AP6" s="48"/>
      <c r="AQ6" s="48"/>
      <c r="AR6" s="48"/>
      <c r="AS6" s="49"/>
      <c r="AT6" s="48"/>
      <c r="AU6" s="48"/>
      <c r="AV6" s="48"/>
      <c r="AW6" s="48"/>
      <c r="AX6" s="49"/>
      <c r="AY6" s="48"/>
      <c r="AZ6" s="48"/>
      <c r="BA6" s="48"/>
      <c r="BB6" s="48"/>
      <c r="BC6" s="49"/>
      <c r="BD6" s="48"/>
      <c r="BE6" s="48"/>
      <c r="BF6" s="48"/>
      <c r="BG6" s="48"/>
      <c r="BH6" s="49"/>
      <c r="BI6" s="48"/>
      <c r="BJ6" s="48"/>
      <c r="BK6" s="48"/>
      <c r="BL6" s="48"/>
      <c r="BM6" s="49"/>
      <c r="BN6" s="48"/>
      <c r="BO6" s="48"/>
      <c r="BP6" s="48"/>
      <c r="BQ6" s="48"/>
      <c r="BR6" s="49"/>
      <c r="BS6" s="48"/>
      <c r="BT6" s="48"/>
      <c r="BU6" s="48"/>
      <c r="BV6" s="48"/>
      <c r="BW6" s="49"/>
      <c r="BX6" s="84" t="s">
        <v>30</v>
      </c>
      <c r="BY6" s="20"/>
      <c r="BZ6" s="20"/>
      <c r="CA6" s="20"/>
      <c r="CB6" s="21"/>
    </row>
    <row r="7" spans="1:80" ht="12.75">
      <c r="A7" s="22" t="s">
        <v>10</v>
      </c>
      <c r="B7" s="23"/>
      <c r="C7" s="24">
        <v>1445</v>
      </c>
      <c r="D7" s="25"/>
      <c r="E7" s="26" t="s">
        <v>11</v>
      </c>
      <c r="F7" s="27">
        <v>57.33</v>
      </c>
      <c r="G7" s="28">
        <f>(F7*1000)/C7</f>
        <v>39.674740484429066</v>
      </c>
      <c r="H7" s="29"/>
      <c r="I7" s="18">
        <f>I6-20</f>
        <v>2260</v>
      </c>
      <c r="J7" s="30"/>
      <c r="K7" s="31"/>
      <c r="L7" s="31"/>
      <c r="M7" s="37" t="s">
        <v>13</v>
      </c>
      <c r="N7" s="37"/>
      <c r="O7" s="30"/>
      <c r="P7" s="31"/>
      <c r="Q7" s="31"/>
      <c r="R7" s="37"/>
      <c r="S7" s="37"/>
      <c r="T7" s="30"/>
      <c r="U7" s="31"/>
      <c r="V7" s="31"/>
      <c r="W7" s="31"/>
      <c r="X7" s="31"/>
      <c r="Y7" s="30"/>
      <c r="Z7" s="31"/>
      <c r="AA7" s="31"/>
      <c r="AB7" s="31"/>
      <c r="AC7" s="31"/>
      <c r="AD7" s="85"/>
      <c r="AE7" s="31"/>
      <c r="AF7" s="31"/>
      <c r="AG7" s="31"/>
      <c r="AH7" s="31"/>
      <c r="AI7" s="30"/>
      <c r="AJ7" s="31"/>
      <c r="AK7" s="31"/>
      <c r="AL7" s="31"/>
      <c r="AM7" s="31"/>
      <c r="AN7" s="30"/>
      <c r="AO7" s="31"/>
      <c r="AP7" s="31"/>
      <c r="AQ7" s="31"/>
      <c r="AR7" s="31"/>
      <c r="AS7" s="30"/>
      <c r="AT7" s="31"/>
      <c r="AU7" s="31"/>
      <c r="AV7" s="31"/>
      <c r="AW7" s="31"/>
      <c r="AX7" s="30"/>
      <c r="AY7" s="31"/>
      <c r="AZ7" s="31"/>
      <c r="BA7" s="31"/>
      <c r="BB7" s="31"/>
      <c r="BC7" s="30"/>
      <c r="BD7" s="31"/>
      <c r="BE7" s="31"/>
      <c r="BF7" s="31"/>
      <c r="BG7" s="31"/>
      <c r="BH7" s="30"/>
      <c r="BI7" s="31"/>
      <c r="BJ7" s="31"/>
      <c r="BK7" s="31"/>
      <c r="BL7" s="31"/>
      <c r="BM7" s="30"/>
      <c r="BN7" s="31"/>
      <c r="BO7" s="31"/>
      <c r="BP7" s="31"/>
      <c r="BQ7" s="31"/>
      <c r="BR7" s="30"/>
      <c r="BS7" s="31"/>
      <c r="BT7" s="31"/>
      <c r="BU7" s="31"/>
      <c r="BV7" s="31"/>
      <c r="BW7" s="30"/>
      <c r="BX7" s="86" t="s">
        <v>30</v>
      </c>
      <c r="BY7" s="31"/>
      <c r="BZ7" s="31"/>
      <c r="CA7" s="31"/>
      <c r="CB7" s="21"/>
    </row>
    <row r="8" spans="1:80" ht="12.75">
      <c r="A8" s="32" t="s">
        <v>12</v>
      </c>
      <c r="B8" s="33"/>
      <c r="C8" s="33"/>
      <c r="D8" s="33"/>
      <c r="E8" s="34"/>
      <c r="F8" s="35"/>
      <c r="G8" s="36"/>
      <c r="I8" s="18">
        <f>I7-20</f>
        <v>2240</v>
      </c>
      <c r="J8" s="30"/>
      <c r="K8" s="31"/>
      <c r="L8" s="31"/>
      <c r="M8" s="31"/>
      <c r="N8" s="31"/>
      <c r="O8" s="30"/>
      <c r="P8" s="31"/>
      <c r="Q8" s="31"/>
      <c r="R8" s="31"/>
      <c r="S8" s="31"/>
      <c r="T8" s="30"/>
      <c r="U8" s="31"/>
      <c r="V8" s="31"/>
      <c r="W8" s="31"/>
      <c r="X8" s="31"/>
      <c r="Y8" s="30"/>
      <c r="Z8" s="31"/>
      <c r="AA8" s="31"/>
      <c r="AB8" s="31"/>
      <c r="AC8" s="47"/>
      <c r="AD8" s="30"/>
      <c r="AE8" s="31"/>
      <c r="AF8" s="31"/>
      <c r="AG8" s="31"/>
      <c r="AH8" s="31"/>
      <c r="AI8" s="30"/>
      <c r="AJ8" s="31"/>
      <c r="AK8" s="31"/>
      <c r="AL8" s="31"/>
      <c r="AM8" s="31"/>
      <c r="AN8" s="30"/>
      <c r="AO8" s="31"/>
      <c r="AP8" s="31"/>
      <c r="AQ8" s="31"/>
      <c r="AR8" s="31"/>
      <c r="AS8" s="30"/>
      <c r="AT8" s="31"/>
      <c r="AU8" s="31"/>
      <c r="AV8" s="31"/>
      <c r="AW8" s="31"/>
      <c r="AX8" s="30"/>
      <c r="AY8" s="31"/>
      <c r="AZ8" s="31"/>
      <c r="BA8" s="31"/>
      <c r="BB8" s="31"/>
      <c r="BC8" s="30"/>
      <c r="BD8" s="31"/>
      <c r="BE8" s="31"/>
      <c r="BF8" s="31"/>
      <c r="BG8" s="31"/>
      <c r="BH8" s="30"/>
      <c r="BI8" s="31"/>
      <c r="BJ8" s="31"/>
      <c r="BK8" s="31"/>
      <c r="BL8" s="31"/>
      <c r="BM8" s="30"/>
      <c r="BN8" s="31"/>
      <c r="BO8" s="31"/>
      <c r="BP8" s="31"/>
      <c r="BQ8" s="31"/>
      <c r="BR8" s="30"/>
      <c r="BS8" s="31"/>
      <c r="BT8" s="31"/>
      <c r="BU8" s="31"/>
      <c r="BV8" s="31"/>
      <c r="BW8" s="30"/>
      <c r="BX8" s="86" t="s">
        <v>30</v>
      </c>
      <c r="BY8" s="31"/>
      <c r="BZ8" s="31"/>
      <c r="CA8" s="31"/>
      <c r="CB8" s="21"/>
    </row>
    <row r="9" spans="1:80" ht="12.75">
      <c r="A9" s="40"/>
      <c r="B9" s="41"/>
      <c r="C9" s="42"/>
      <c r="D9" s="43"/>
      <c r="E9" s="44"/>
      <c r="F9" s="45"/>
      <c r="G9" s="46"/>
      <c r="I9" s="18">
        <f>I8-20</f>
        <v>2220</v>
      </c>
      <c r="J9" s="30"/>
      <c r="K9" s="31"/>
      <c r="L9" s="31"/>
      <c r="M9" s="31"/>
      <c r="N9" s="31"/>
      <c r="O9" s="30"/>
      <c r="P9" s="31"/>
      <c r="Q9" s="31"/>
      <c r="R9" s="31"/>
      <c r="S9" s="31"/>
      <c r="T9" s="30"/>
      <c r="U9" s="31"/>
      <c r="V9" s="31"/>
      <c r="W9" s="31"/>
      <c r="X9" s="31"/>
      <c r="Y9" s="30"/>
      <c r="Z9" s="31"/>
      <c r="AA9" s="31"/>
      <c r="AB9" s="47"/>
      <c r="AC9" s="31"/>
      <c r="AD9" s="30"/>
      <c r="AE9" s="31"/>
      <c r="AF9" s="31"/>
      <c r="AG9" s="31"/>
      <c r="AH9" s="31"/>
      <c r="AI9" s="30"/>
      <c r="AJ9" s="31"/>
      <c r="AK9" s="31"/>
      <c r="AL9" s="31"/>
      <c r="AM9" s="31"/>
      <c r="AN9" s="30"/>
      <c r="AO9" s="31"/>
      <c r="AP9" s="31"/>
      <c r="AQ9" s="31"/>
      <c r="AR9" s="31"/>
      <c r="AS9" s="30"/>
      <c r="AT9" s="31"/>
      <c r="AU9" s="31"/>
      <c r="AV9" s="31"/>
      <c r="AW9" s="31"/>
      <c r="AX9" s="30"/>
      <c r="AY9" s="31"/>
      <c r="AZ9" s="31"/>
      <c r="BA9" s="31"/>
      <c r="BB9" s="31"/>
      <c r="BC9" s="30"/>
      <c r="BD9" s="31"/>
      <c r="BE9" s="31"/>
      <c r="BF9" s="31"/>
      <c r="BG9" s="31"/>
      <c r="BH9" s="30"/>
      <c r="BI9" s="31"/>
      <c r="BJ9" s="31"/>
      <c r="BK9" s="31"/>
      <c r="BL9" s="31"/>
      <c r="BM9" s="30"/>
      <c r="BN9" s="31"/>
      <c r="BO9" s="31"/>
      <c r="BP9" s="31"/>
      <c r="BQ9" s="31"/>
      <c r="BR9" s="30"/>
      <c r="BS9" s="31"/>
      <c r="BT9" s="31"/>
      <c r="BU9" s="31"/>
      <c r="BV9" s="31"/>
      <c r="BW9" s="30"/>
      <c r="BX9" s="86" t="s">
        <v>30</v>
      </c>
      <c r="BY9" s="31"/>
      <c r="BZ9" s="31"/>
      <c r="CA9" s="31"/>
      <c r="CB9" s="21"/>
    </row>
    <row r="10" spans="1:80" ht="12.75">
      <c r="A10" s="51" t="s">
        <v>14</v>
      </c>
      <c r="B10" s="52"/>
      <c r="C10" s="53">
        <v>220</v>
      </c>
      <c r="D10" s="54"/>
      <c r="E10" s="55">
        <v>48</v>
      </c>
      <c r="F10" s="56">
        <f>IF(C10&lt;&gt;"",(C10*E10)/1000,"")</f>
        <v>10.56</v>
      </c>
      <c r="G10" s="36"/>
      <c r="I10" s="9">
        <f>I9-20</f>
        <v>2200</v>
      </c>
      <c r="J10" s="39"/>
      <c r="K10" s="38"/>
      <c r="L10" s="38"/>
      <c r="M10" s="38"/>
      <c r="N10" s="38"/>
      <c r="O10" s="39"/>
      <c r="P10" s="38"/>
      <c r="Q10" s="38"/>
      <c r="R10" s="38"/>
      <c r="S10" s="38"/>
      <c r="T10" s="39"/>
      <c r="U10" s="38"/>
      <c r="V10" s="38"/>
      <c r="W10" s="38"/>
      <c r="X10" s="38"/>
      <c r="Y10" s="39"/>
      <c r="Z10" s="38"/>
      <c r="AA10" s="57"/>
      <c r="AB10" s="38"/>
      <c r="AC10" s="38"/>
      <c r="AD10" s="39"/>
      <c r="AE10" s="38"/>
      <c r="AF10" s="38"/>
      <c r="AG10" s="38"/>
      <c r="AH10" s="38"/>
      <c r="AI10" s="39"/>
      <c r="AJ10" s="38"/>
      <c r="AK10" s="38"/>
      <c r="AL10" s="38"/>
      <c r="AM10" s="38"/>
      <c r="AN10" s="39"/>
      <c r="AO10" s="38"/>
      <c r="AP10" s="38"/>
      <c r="AQ10" s="38"/>
      <c r="AR10" s="38"/>
      <c r="AS10" s="39"/>
      <c r="AT10" s="38"/>
      <c r="AU10" s="38"/>
      <c r="AV10" s="38"/>
      <c r="AW10" s="38"/>
      <c r="AX10" s="39"/>
      <c r="AY10" s="38"/>
      <c r="AZ10" s="38"/>
      <c r="BA10" s="38"/>
      <c r="BB10" s="38"/>
      <c r="BC10" s="39"/>
      <c r="BD10" s="38"/>
      <c r="BE10" s="38"/>
      <c r="BF10" s="38"/>
      <c r="BG10" s="38"/>
      <c r="BH10" s="39"/>
      <c r="BI10" s="38"/>
      <c r="BJ10" s="38"/>
      <c r="BK10" s="38"/>
      <c r="BL10" s="38"/>
      <c r="BM10" s="39"/>
      <c r="BN10" s="38"/>
      <c r="BO10" s="38"/>
      <c r="BP10" s="38"/>
      <c r="BQ10" s="38"/>
      <c r="BR10" s="39"/>
      <c r="BS10" s="38"/>
      <c r="BT10" s="38"/>
      <c r="BU10" s="38"/>
      <c r="BV10" s="38"/>
      <c r="BW10" s="39"/>
      <c r="BX10" s="87" t="s">
        <v>30</v>
      </c>
      <c r="BY10" s="38"/>
      <c r="BZ10" s="38"/>
      <c r="CA10" s="38"/>
      <c r="CB10" s="21"/>
    </row>
    <row r="11" spans="1:80" ht="12.75">
      <c r="A11" s="59" t="s">
        <v>15</v>
      </c>
      <c r="B11" s="60"/>
      <c r="C11" s="61"/>
      <c r="D11" s="62"/>
      <c r="E11" s="63"/>
      <c r="F11" s="64"/>
      <c r="G11" s="36"/>
      <c r="I11" s="18">
        <f>I10-20</f>
        <v>2180</v>
      </c>
      <c r="J11" s="19"/>
      <c r="K11" s="20"/>
      <c r="L11" s="20"/>
      <c r="M11" s="20"/>
      <c r="N11" s="20"/>
      <c r="O11" s="19"/>
      <c r="P11" s="20"/>
      <c r="Q11" s="20"/>
      <c r="R11" s="20"/>
      <c r="S11" s="20"/>
      <c r="T11" s="19"/>
      <c r="U11" s="20"/>
      <c r="V11" s="20"/>
      <c r="W11" s="20"/>
      <c r="X11" s="20"/>
      <c r="Y11" s="19"/>
      <c r="Z11" s="47"/>
      <c r="AA11" s="20"/>
      <c r="AB11" s="20"/>
      <c r="AC11" s="20"/>
      <c r="AD11" s="19"/>
      <c r="AE11" s="20"/>
      <c r="AF11" s="20"/>
      <c r="AG11" s="20"/>
      <c r="AH11" s="20"/>
      <c r="AI11" s="19"/>
      <c r="AJ11" s="20"/>
      <c r="AK11" s="20"/>
      <c r="AL11" s="20"/>
      <c r="AM11" s="20"/>
      <c r="AN11" s="19"/>
      <c r="AO11" s="20"/>
      <c r="AP11" s="20"/>
      <c r="AQ11" s="20"/>
      <c r="AR11" s="20"/>
      <c r="AS11" s="19"/>
      <c r="AT11" s="20"/>
      <c r="AU11" s="20"/>
      <c r="AV11" s="20"/>
      <c r="AW11" s="20"/>
      <c r="AX11" s="19"/>
      <c r="AY11" s="20"/>
      <c r="AZ11" s="20"/>
      <c r="BA11" s="20"/>
      <c r="BB11" s="20"/>
      <c r="BC11" s="19"/>
      <c r="BD11" s="20"/>
      <c r="BE11" s="20"/>
      <c r="BF11" s="20"/>
      <c r="BG11" s="20"/>
      <c r="BH11" s="19"/>
      <c r="BI11" s="20"/>
      <c r="BJ11" s="20"/>
      <c r="BK11" s="20"/>
      <c r="BL11" s="20"/>
      <c r="BM11" s="19"/>
      <c r="BN11" s="20"/>
      <c r="BO11" s="20"/>
      <c r="BP11" s="20"/>
      <c r="BQ11" s="20"/>
      <c r="BR11" s="19"/>
      <c r="BS11" s="20"/>
      <c r="BT11" s="20"/>
      <c r="BU11" s="20"/>
      <c r="BV11" s="20"/>
      <c r="BW11" s="19"/>
      <c r="BX11" s="84" t="s">
        <v>30</v>
      </c>
      <c r="BY11" s="20"/>
      <c r="BZ11" s="20"/>
      <c r="CA11" s="20"/>
      <c r="CB11" s="21"/>
    </row>
    <row r="12" spans="1:80" ht="12.75">
      <c r="A12" s="40"/>
      <c r="B12" s="41"/>
      <c r="C12" s="66"/>
      <c r="D12" s="43"/>
      <c r="E12" s="44"/>
      <c r="F12" s="45"/>
      <c r="G12" s="36"/>
      <c r="I12" s="18">
        <f>I11-20</f>
        <v>2160</v>
      </c>
      <c r="J12" s="30"/>
      <c r="K12" s="31"/>
      <c r="L12" s="31"/>
      <c r="M12" s="31"/>
      <c r="N12" s="31"/>
      <c r="O12" s="30"/>
      <c r="P12" s="31"/>
      <c r="Q12" s="31"/>
      <c r="R12" s="31"/>
      <c r="S12" s="31"/>
      <c r="T12" s="30"/>
      <c r="U12" s="31"/>
      <c r="V12" s="31"/>
      <c r="W12" s="31"/>
      <c r="X12" s="31"/>
      <c r="Y12" s="85"/>
      <c r="Z12" s="31"/>
      <c r="AA12" s="31"/>
      <c r="AB12" s="31"/>
      <c r="AC12" s="31"/>
      <c r="AD12" s="30"/>
      <c r="AE12" s="31"/>
      <c r="AF12" s="31"/>
      <c r="AG12" s="31"/>
      <c r="AH12" s="31"/>
      <c r="AI12" s="30"/>
      <c r="AJ12" s="31"/>
      <c r="AK12" s="31"/>
      <c r="AL12" s="31"/>
      <c r="AM12" s="31"/>
      <c r="AN12" s="30"/>
      <c r="AO12" s="31"/>
      <c r="AP12" s="31"/>
      <c r="AQ12" s="31"/>
      <c r="AR12" s="31"/>
      <c r="AS12" s="30"/>
      <c r="AT12" s="31"/>
      <c r="AU12" s="31"/>
      <c r="AV12" s="31"/>
      <c r="AW12" s="31"/>
      <c r="AX12" s="30"/>
      <c r="AY12" s="31"/>
      <c r="AZ12" s="31"/>
      <c r="BA12" s="31"/>
      <c r="BB12" s="31"/>
      <c r="BC12" s="30"/>
      <c r="BD12" s="31"/>
      <c r="BE12" s="31"/>
      <c r="BF12" s="31"/>
      <c r="BG12" s="31"/>
      <c r="BH12" s="30"/>
      <c r="BI12" s="31"/>
      <c r="BJ12" s="31"/>
      <c r="BK12" s="31"/>
      <c r="BL12" s="31"/>
      <c r="BM12" s="30"/>
      <c r="BN12" s="31"/>
      <c r="BO12" s="31"/>
      <c r="BP12" s="31"/>
      <c r="BQ12" s="31"/>
      <c r="BR12" s="30"/>
      <c r="BS12" s="31"/>
      <c r="BT12" s="31"/>
      <c r="BU12" s="31"/>
      <c r="BV12" s="31"/>
      <c r="BW12" s="30"/>
      <c r="BX12" s="86" t="s">
        <v>30</v>
      </c>
      <c r="BY12" s="31"/>
      <c r="BZ12" s="31"/>
      <c r="CA12" s="31"/>
      <c r="CB12" s="21"/>
    </row>
    <row r="13" spans="1:80" ht="12.75">
      <c r="A13" s="51" t="s">
        <v>31</v>
      </c>
      <c r="B13" s="52"/>
      <c r="C13" s="53">
        <v>450</v>
      </c>
      <c r="D13" s="54"/>
      <c r="E13" s="55">
        <v>37</v>
      </c>
      <c r="F13" s="56">
        <f>IF(C13&lt;&gt;"",(C13*E13)/1000,"")</f>
        <v>16.65</v>
      </c>
      <c r="G13" s="36"/>
      <c r="I13" s="18">
        <f>I12-20</f>
        <v>2140</v>
      </c>
      <c r="J13" s="30"/>
      <c r="K13" s="31"/>
      <c r="L13" s="31"/>
      <c r="M13" s="31"/>
      <c r="N13" s="31"/>
      <c r="O13" s="30"/>
      <c r="P13" s="31"/>
      <c r="Q13" s="31"/>
      <c r="R13" s="31"/>
      <c r="S13" s="31"/>
      <c r="T13" s="30"/>
      <c r="U13" s="31"/>
      <c r="V13" s="31"/>
      <c r="W13" s="31"/>
      <c r="X13" s="47"/>
      <c r="Y13" s="30"/>
      <c r="Z13" s="31"/>
      <c r="AA13" s="31"/>
      <c r="AB13" s="31"/>
      <c r="AC13" s="31"/>
      <c r="AD13" s="30"/>
      <c r="AE13" s="31"/>
      <c r="AF13" s="31"/>
      <c r="AG13" s="31"/>
      <c r="AH13" s="31"/>
      <c r="AI13" s="30"/>
      <c r="AJ13" s="31"/>
      <c r="AK13" s="31"/>
      <c r="AL13" s="31"/>
      <c r="AM13" s="31"/>
      <c r="AN13" s="30"/>
      <c r="AO13" s="31"/>
      <c r="AP13" s="31"/>
      <c r="AQ13" s="31"/>
      <c r="AR13" s="31"/>
      <c r="AS13" s="30"/>
      <c r="AT13" s="31"/>
      <c r="AU13" s="31"/>
      <c r="AV13" s="31"/>
      <c r="AW13" s="31"/>
      <c r="AX13" s="30"/>
      <c r="AY13" s="31"/>
      <c r="AZ13" s="31"/>
      <c r="BA13" s="31"/>
      <c r="BB13" s="31"/>
      <c r="BC13" s="30"/>
      <c r="BD13" s="31"/>
      <c r="BE13" s="31"/>
      <c r="BF13" s="31"/>
      <c r="BG13" s="31"/>
      <c r="BH13" s="30"/>
      <c r="BI13" s="31"/>
      <c r="BJ13" s="31"/>
      <c r="BK13" s="31"/>
      <c r="BL13" s="31"/>
      <c r="BM13" s="30"/>
      <c r="BN13" s="31"/>
      <c r="BO13" s="31"/>
      <c r="BP13" s="31"/>
      <c r="BQ13" s="31"/>
      <c r="BR13" s="30"/>
      <c r="BS13" s="31"/>
      <c r="BT13" s="31"/>
      <c r="BU13" s="31"/>
      <c r="BV13" s="31"/>
      <c r="BW13" s="30"/>
      <c r="BX13" s="86" t="s">
        <v>30</v>
      </c>
      <c r="BY13" s="31"/>
      <c r="BZ13" s="31"/>
      <c r="CA13" s="31"/>
      <c r="CB13" s="21"/>
    </row>
    <row r="14" spans="1:80" ht="12.75">
      <c r="A14" s="59" t="s">
        <v>32</v>
      </c>
      <c r="B14" s="60"/>
      <c r="C14" s="61"/>
      <c r="D14" s="62"/>
      <c r="E14" s="63"/>
      <c r="F14" s="64"/>
      <c r="G14" s="36"/>
      <c r="I14" s="18">
        <f>I13-20</f>
        <v>2120</v>
      </c>
      <c r="J14" s="30"/>
      <c r="K14" s="31"/>
      <c r="L14" s="31"/>
      <c r="M14" s="31"/>
      <c r="N14" s="31"/>
      <c r="O14" s="30"/>
      <c r="P14" s="31"/>
      <c r="Q14" s="31"/>
      <c r="R14" s="31"/>
      <c r="S14" s="31"/>
      <c r="T14" s="30"/>
      <c r="U14" s="31"/>
      <c r="V14" s="31"/>
      <c r="W14" s="47"/>
      <c r="X14" s="31"/>
      <c r="Y14" s="30"/>
      <c r="Z14" s="31"/>
      <c r="AA14" s="31"/>
      <c r="AB14" s="31"/>
      <c r="AC14" s="31"/>
      <c r="AD14" s="30"/>
      <c r="AE14" s="31"/>
      <c r="AF14" s="31"/>
      <c r="AG14" s="31"/>
      <c r="AH14" s="31"/>
      <c r="AI14" s="30"/>
      <c r="AJ14" s="31"/>
      <c r="AK14" s="31"/>
      <c r="AL14" s="31"/>
      <c r="AM14" s="31"/>
      <c r="AN14" s="30"/>
      <c r="AO14" s="31"/>
      <c r="AP14" s="31"/>
      <c r="AQ14" s="31"/>
      <c r="AR14" s="31"/>
      <c r="AS14" s="30"/>
      <c r="AT14" s="31"/>
      <c r="AU14" s="31"/>
      <c r="AV14" s="31"/>
      <c r="AW14" s="31"/>
      <c r="AX14" s="30"/>
      <c r="AY14" s="31"/>
      <c r="AZ14" s="31"/>
      <c r="BA14" s="31"/>
      <c r="BB14" s="31"/>
      <c r="BC14" s="30"/>
      <c r="BD14" s="31"/>
      <c r="BE14" s="31"/>
      <c r="BF14" s="31"/>
      <c r="BG14" s="31"/>
      <c r="BH14" s="30"/>
      <c r="BI14" s="31"/>
      <c r="BJ14" s="31"/>
      <c r="BK14" s="31"/>
      <c r="BL14" s="31"/>
      <c r="BM14" s="30"/>
      <c r="BN14" s="31"/>
      <c r="BO14" s="31"/>
      <c r="BP14" s="31"/>
      <c r="BQ14" s="31"/>
      <c r="BR14" s="30"/>
      <c r="BS14" s="31"/>
      <c r="BT14" s="31"/>
      <c r="BU14" s="31"/>
      <c r="BV14" s="31"/>
      <c r="BW14" s="30"/>
      <c r="BX14" s="86" t="s">
        <v>30</v>
      </c>
      <c r="BY14" s="31"/>
      <c r="BZ14" s="31"/>
      <c r="CA14" s="31"/>
      <c r="CB14" s="21"/>
    </row>
    <row r="15" spans="1:80" ht="12.75">
      <c r="A15" s="40"/>
      <c r="B15" s="41"/>
      <c r="C15" s="66"/>
      <c r="D15" s="43"/>
      <c r="E15" s="44"/>
      <c r="F15" s="45"/>
      <c r="G15" s="36"/>
      <c r="I15" s="9">
        <f>I14-20</f>
        <v>2100</v>
      </c>
      <c r="J15" s="39"/>
      <c r="K15" s="38"/>
      <c r="L15" s="38"/>
      <c r="M15" s="38"/>
      <c r="N15" s="38"/>
      <c r="O15" s="39"/>
      <c r="P15" s="38"/>
      <c r="Q15" s="38"/>
      <c r="R15" s="38"/>
      <c r="S15" s="38"/>
      <c r="T15" s="39"/>
      <c r="U15" s="38"/>
      <c r="V15" s="57"/>
      <c r="W15" s="38"/>
      <c r="X15" s="38"/>
      <c r="Y15" s="39"/>
      <c r="Z15" s="38"/>
      <c r="AA15" s="38"/>
      <c r="AB15" s="38"/>
      <c r="AC15" s="38"/>
      <c r="AD15" s="39"/>
      <c r="AE15" s="38"/>
      <c r="AF15" s="38"/>
      <c r="AG15" s="38"/>
      <c r="AH15" s="38"/>
      <c r="AI15" s="39"/>
      <c r="AJ15" s="38"/>
      <c r="AK15" s="38"/>
      <c r="AL15" s="38"/>
      <c r="AM15" s="38"/>
      <c r="AN15" s="39"/>
      <c r="AO15" s="38"/>
      <c r="AP15" s="38"/>
      <c r="AQ15" s="38"/>
      <c r="AR15" s="38"/>
      <c r="AS15" s="39"/>
      <c r="AT15" s="38"/>
      <c r="AU15" s="38"/>
      <c r="AV15" s="38"/>
      <c r="AW15" s="38"/>
      <c r="AX15" s="39"/>
      <c r="AY15" s="38"/>
      <c r="AZ15" s="38"/>
      <c r="BA15" s="38"/>
      <c r="BB15" s="38"/>
      <c r="BC15" s="39"/>
      <c r="BD15" s="38"/>
      <c r="BE15" s="38"/>
      <c r="BF15" s="38"/>
      <c r="BG15" s="38"/>
      <c r="BH15" s="39"/>
      <c r="BI15" s="38"/>
      <c r="BJ15" s="38"/>
      <c r="BK15" s="38"/>
      <c r="BL15" s="38"/>
      <c r="BM15" s="39"/>
      <c r="BN15" s="38"/>
      <c r="BO15" s="38"/>
      <c r="BP15" s="38"/>
      <c r="BQ15" s="38"/>
      <c r="BR15" s="39"/>
      <c r="BS15" s="38"/>
      <c r="BT15" s="38"/>
      <c r="BU15" s="38"/>
      <c r="BV15" s="38"/>
      <c r="BW15" s="39"/>
      <c r="BX15" s="87" t="s">
        <v>30</v>
      </c>
      <c r="BY15" s="38"/>
      <c r="BZ15" s="38"/>
      <c r="CA15" s="38"/>
      <c r="CB15" s="21"/>
    </row>
    <row r="16" spans="1:80" ht="12.75">
      <c r="A16" s="51" t="s">
        <v>33</v>
      </c>
      <c r="B16" s="52"/>
      <c r="C16" s="53"/>
      <c r="D16" s="54"/>
      <c r="E16" s="55">
        <v>73</v>
      </c>
      <c r="F16" s="56">
        <f>IF(C16&lt;&gt;"",(C16*E16)/1000,"")</f>
      </c>
      <c r="G16" s="36"/>
      <c r="I16" s="18">
        <f>I15-20</f>
        <v>2080</v>
      </c>
      <c r="J16" s="19"/>
      <c r="K16" s="20"/>
      <c r="L16" s="20"/>
      <c r="M16" s="20"/>
      <c r="N16" s="20"/>
      <c r="O16" s="19"/>
      <c r="P16" s="20"/>
      <c r="Q16" s="20"/>
      <c r="R16" s="20"/>
      <c r="S16" s="20"/>
      <c r="T16" s="19"/>
      <c r="U16" s="47"/>
      <c r="V16" s="20"/>
      <c r="W16" s="20"/>
      <c r="X16" s="20"/>
      <c r="Y16" s="19"/>
      <c r="Z16" s="20"/>
      <c r="AA16" s="20"/>
      <c r="AB16" s="20"/>
      <c r="AC16" s="20"/>
      <c r="AD16" s="19"/>
      <c r="AE16" s="20"/>
      <c r="AF16" s="20"/>
      <c r="AG16" s="20"/>
      <c r="AH16" s="20"/>
      <c r="AI16" s="19"/>
      <c r="AJ16" s="20"/>
      <c r="AK16" s="20"/>
      <c r="AL16" s="20"/>
      <c r="AM16" s="20"/>
      <c r="AN16" s="19"/>
      <c r="AO16" s="20"/>
      <c r="AP16" s="20"/>
      <c r="AQ16" s="20"/>
      <c r="AR16" s="20"/>
      <c r="AS16" s="19"/>
      <c r="AT16" s="20"/>
      <c r="AU16" s="20"/>
      <c r="AV16" s="20"/>
      <c r="AW16" s="20"/>
      <c r="AX16" s="19"/>
      <c r="AY16" s="20"/>
      <c r="AZ16" s="20"/>
      <c r="BA16" s="20"/>
      <c r="BB16" s="20"/>
      <c r="BC16" s="19"/>
      <c r="BD16" s="20"/>
      <c r="BE16" s="20"/>
      <c r="BF16" s="20"/>
      <c r="BG16" s="20"/>
      <c r="BH16" s="19"/>
      <c r="BI16" s="20"/>
      <c r="BJ16" s="20"/>
      <c r="BK16" s="20"/>
      <c r="BL16" s="20"/>
      <c r="BM16" s="19"/>
      <c r="BN16" s="20"/>
      <c r="BO16" s="20"/>
      <c r="BP16" s="20"/>
      <c r="BQ16" s="20"/>
      <c r="BR16" s="19"/>
      <c r="BS16" s="20"/>
      <c r="BT16" s="20"/>
      <c r="BU16" s="20"/>
      <c r="BV16" s="20"/>
      <c r="BW16" s="19"/>
      <c r="BX16" s="84" t="s">
        <v>30</v>
      </c>
      <c r="BY16" s="20"/>
      <c r="BZ16" s="20"/>
      <c r="CA16" s="20"/>
      <c r="CB16" s="21"/>
    </row>
    <row r="17" spans="1:80" ht="12.75">
      <c r="A17" s="59" t="s">
        <v>34</v>
      </c>
      <c r="B17" s="60"/>
      <c r="C17" s="61"/>
      <c r="D17" s="62"/>
      <c r="E17" s="63"/>
      <c r="F17" s="64"/>
      <c r="G17" s="36"/>
      <c r="I17" s="18">
        <f>I16-20</f>
        <v>2060</v>
      </c>
      <c r="J17" s="30"/>
      <c r="K17" s="31"/>
      <c r="L17" s="31"/>
      <c r="M17" s="31"/>
      <c r="N17" s="31"/>
      <c r="O17" s="30"/>
      <c r="P17" s="31"/>
      <c r="Q17" s="31"/>
      <c r="R17" s="31"/>
      <c r="S17" s="31"/>
      <c r="T17" s="85"/>
      <c r="U17" s="31"/>
      <c r="V17" s="31"/>
      <c r="W17" s="31"/>
      <c r="X17" s="31"/>
      <c r="Y17" s="30"/>
      <c r="Z17" s="31"/>
      <c r="AA17" s="31"/>
      <c r="AB17" s="31"/>
      <c r="AC17" s="31"/>
      <c r="AD17" s="30"/>
      <c r="AE17" s="31"/>
      <c r="AF17" s="31"/>
      <c r="AG17" s="31"/>
      <c r="AH17" s="31"/>
      <c r="AI17" s="30"/>
      <c r="AJ17" s="31"/>
      <c r="AK17" s="31"/>
      <c r="AL17" s="31"/>
      <c r="AM17" s="31"/>
      <c r="AN17" s="30"/>
      <c r="AO17" s="31"/>
      <c r="AP17" s="31"/>
      <c r="AQ17" s="31"/>
      <c r="AR17" s="31"/>
      <c r="AS17" s="30"/>
      <c r="AT17" s="31"/>
      <c r="AU17" s="31"/>
      <c r="AV17" s="31"/>
      <c r="AW17" s="31"/>
      <c r="AX17" s="30"/>
      <c r="AY17" s="31"/>
      <c r="AZ17" s="31"/>
      <c r="BA17" s="31"/>
      <c r="BB17" s="31"/>
      <c r="BC17" s="30"/>
      <c r="BD17" s="31"/>
      <c r="BE17" s="31"/>
      <c r="BF17" s="31"/>
      <c r="BG17" s="31"/>
      <c r="BH17" s="30"/>
      <c r="BI17" s="31"/>
      <c r="BJ17" s="31"/>
      <c r="BK17" s="31"/>
      <c r="BL17" s="31"/>
      <c r="BM17" s="30"/>
      <c r="BN17" s="31"/>
      <c r="BO17" s="31"/>
      <c r="BP17" s="31"/>
      <c r="BQ17" s="31"/>
      <c r="BR17" s="30"/>
      <c r="BS17" s="31"/>
      <c r="BT17" s="31"/>
      <c r="BU17" s="31"/>
      <c r="BV17" s="31"/>
      <c r="BW17" s="30"/>
      <c r="BX17" s="86" t="s">
        <v>30</v>
      </c>
      <c r="BY17" s="31"/>
      <c r="BZ17" s="31"/>
      <c r="CA17" s="31"/>
      <c r="CB17" s="21"/>
    </row>
    <row r="18" spans="1:80" ht="12.75">
      <c r="A18" s="40"/>
      <c r="B18" s="41"/>
      <c r="C18" s="66"/>
      <c r="D18" s="43"/>
      <c r="E18" s="44"/>
      <c r="F18" s="45"/>
      <c r="G18" s="36"/>
      <c r="I18" s="18">
        <f>I17-20</f>
        <v>2040</v>
      </c>
      <c r="J18" s="30"/>
      <c r="K18" s="31"/>
      <c r="L18" s="31"/>
      <c r="M18" s="31"/>
      <c r="N18" s="31"/>
      <c r="O18" s="30"/>
      <c r="P18" s="31"/>
      <c r="Q18" s="31"/>
      <c r="R18" s="31"/>
      <c r="S18" s="47"/>
      <c r="T18" s="30"/>
      <c r="U18" s="31"/>
      <c r="V18" s="31"/>
      <c r="W18" s="31"/>
      <c r="X18" s="31"/>
      <c r="Y18" s="30"/>
      <c r="Z18" s="31"/>
      <c r="AA18" s="31"/>
      <c r="AB18" s="31"/>
      <c r="AC18" s="31"/>
      <c r="AD18" s="30"/>
      <c r="AE18" s="31"/>
      <c r="AF18" s="31"/>
      <c r="AG18" s="31"/>
      <c r="AH18" s="31"/>
      <c r="AI18" s="30"/>
      <c r="AJ18" s="31"/>
      <c r="AK18" s="31"/>
      <c r="AL18" s="31"/>
      <c r="AM18" s="31"/>
      <c r="AN18" s="30"/>
      <c r="AO18" s="31"/>
      <c r="AP18" s="31"/>
      <c r="AQ18" s="31"/>
      <c r="AR18" s="31"/>
      <c r="AS18" s="30"/>
      <c r="AT18" s="31"/>
      <c r="AU18" s="31"/>
      <c r="AV18" s="31"/>
      <c r="AW18" s="31"/>
      <c r="AX18" s="30"/>
      <c r="AY18" s="31"/>
      <c r="AZ18" s="31"/>
      <c r="BA18" s="31"/>
      <c r="BB18" s="31"/>
      <c r="BC18" s="30"/>
      <c r="BD18" s="31"/>
      <c r="BE18" s="31"/>
      <c r="BF18" s="31"/>
      <c r="BG18" s="31"/>
      <c r="BH18" s="30"/>
      <c r="BI18" s="31"/>
      <c r="BJ18" s="31"/>
      <c r="BK18" s="31"/>
      <c r="BL18" s="31"/>
      <c r="BM18" s="30"/>
      <c r="BN18" s="31"/>
      <c r="BO18" s="31"/>
      <c r="BP18" s="31"/>
      <c r="BQ18" s="31"/>
      <c r="BR18" s="30"/>
      <c r="BS18" s="31"/>
      <c r="BT18" s="31"/>
      <c r="BU18" s="31"/>
      <c r="BV18" s="31"/>
      <c r="BW18" s="30"/>
      <c r="BX18" s="86" t="s">
        <v>30</v>
      </c>
      <c r="BY18" s="31"/>
      <c r="BZ18" s="31"/>
      <c r="CA18" s="31"/>
      <c r="CB18" s="21"/>
    </row>
    <row r="19" spans="1:80" ht="12.75">
      <c r="A19" s="51" t="s">
        <v>18</v>
      </c>
      <c r="B19" s="52"/>
      <c r="C19" s="53"/>
      <c r="D19" s="54"/>
      <c r="E19" s="55">
        <v>95</v>
      </c>
      <c r="F19" s="56">
        <f>IF(C19&lt;&gt;"",(C19*E19)/1000,"")</f>
      </c>
      <c r="G19" s="36"/>
      <c r="I19" s="18">
        <f>I18-20</f>
        <v>2020</v>
      </c>
      <c r="J19" s="30"/>
      <c r="K19" s="31"/>
      <c r="L19" s="31"/>
      <c r="M19" s="31"/>
      <c r="N19" s="31"/>
      <c r="O19" s="30"/>
      <c r="P19" s="31"/>
      <c r="Q19" s="31"/>
      <c r="R19" s="47"/>
      <c r="S19" s="31"/>
      <c r="T19" s="30"/>
      <c r="U19" s="31"/>
      <c r="V19" s="31"/>
      <c r="W19" s="31"/>
      <c r="X19" s="31"/>
      <c r="Y19" s="30"/>
      <c r="Z19" s="31"/>
      <c r="AA19" s="31"/>
      <c r="AB19" s="31"/>
      <c r="AC19" s="31"/>
      <c r="AD19" s="30"/>
      <c r="AE19" s="31"/>
      <c r="AF19" s="31"/>
      <c r="AG19" s="31"/>
      <c r="AH19" s="31"/>
      <c r="AI19" s="30"/>
      <c r="AJ19" s="31"/>
      <c r="AK19" s="31"/>
      <c r="AL19" s="31"/>
      <c r="AM19" s="31"/>
      <c r="AN19" s="30"/>
      <c r="AO19" s="31"/>
      <c r="AP19" s="31"/>
      <c r="AQ19" s="31"/>
      <c r="AR19" s="31"/>
      <c r="AS19" s="30"/>
      <c r="AT19" s="31"/>
      <c r="AU19" s="31"/>
      <c r="AV19" s="31"/>
      <c r="AW19" s="31"/>
      <c r="AX19" s="30"/>
      <c r="AY19" s="31"/>
      <c r="AZ19" s="31"/>
      <c r="BA19" s="31"/>
      <c r="BB19" s="31"/>
      <c r="BC19" s="30"/>
      <c r="BD19" s="31"/>
      <c r="BE19" s="31"/>
      <c r="BF19" s="31"/>
      <c r="BG19" s="31"/>
      <c r="BH19" s="30"/>
      <c r="BI19" s="31"/>
      <c r="BJ19" s="31"/>
      <c r="BK19" s="31"/>
      <c r="BL19" s="31"/>
      <c r="BM19" s="30"/>
      <c r="BN19" s="31"/>
      <c r="BO19" s="31"/>
      <c r="BP19" s="31"/>
      <c r="BQ19" s="31"/>
      <c r="BR19" s="30"/>
      <c r="BS19" s="31"/>
      <c r="BT19" s="31"/>
      <c r="BU19" s="31"/>
      <c r="BV19" s="31"/>
      <c r="BW19" s="30"/>
      <c r="BX19" s="86" t="s">
        <v>30</v>
      </c>
      <c r="BY19" s="31"/>
      <c r="BZ19" s="31"/>
      <c r="CA19" s="31"/>
      <c r="CB19" s="21"/>
    </row>
    <row r="20" spans="1:80" ht="12.75">
      <c r="A20" s="59" t="s">
        <v>35</v>
      </c>
      <c r="B20" s="60"/>
      <c r="C20" s="61"/>
      <c r="D20" s="62"/>
      <c r="E20" s="63"/>
      <c r="F20" s="64"/>
      <c r="G20" s="36"/>
      <c r="I20" s="9">
        <f>I19-20</f>
        <v>2000</v>
      </c>
      <c r="J20" s="39"/>
      <c r="K20" s="38"/>
      <c r="L20" s="38"/>
      <c r="M20" s="38"/>
      <c r="N20" s="38"/>
      <c r="O20" s="39"/>
      <c r="P20" s="38"/>
      <c r="Q20" s="57"/>
      <c r="R20" s="38"/>
      <c r="S20" s="38"/>
      <c r="T20" s="39"/>
      <c r="U20" s="38"/>
      <c r="V20" s="38"/>
      <c r="W20" s="38"/>
      <c r="X20" s="38"/>
      <c r="Y20" s="39"/>
      <c r="Z20" s="38"/>
      <c r="AA20" s="38"/>
      <c r="AB20" s="38"/>
      <c r="AC20" s="38"/>
      <c r="AD20" s="39"/>
      <c r="AE20" s="38"/>
      <c r="AF20" s="38"/>
      <c r="AG20" s="38"/>
      <c r="AH20" s="38"/>
      <c r="AI20" s="39"/>
      <c r="AJ20" s="38"/>
      <c r="AK20" s="38"/>
      <c r="AL20" s="38"/>
      <c r="AM20" s="38"/>
      <c r="AN20" s="39"/>
      <c r="AO20" s="38"/>
      <c r="AP20" s="38"/>
      <c r="AQ20" s="38"/>
      <c r="AR20" s="38"/>
      <c r="AS20" s="39"/>
      <c r="AT20" s="38"/>
      <c r="AU20" s="38"/>
      <c r="AV20" s="38"/>
      <c r="AW20" s="38"/>
      <c r="AX20" s="39"/>
      <c r="AY20" s="38"/>
      <c r="AZ20" s="38"/>
      <c r="BA20" s="38"/>
      <c r="BB20" s="38"/>
      <c r="BC20" s="39"/>
      <c r="BD20" s="38"/>
      <c r="BE20" s="38"/>
      <c r="BF20" s="38"/>
      <c r="BG20" s="38"/>
      <c r="BH20" s="39"/>
      <c r="BI20" s="38"/>
      <c r="BJ20" s="38"/>
      <c r="BK20" s="38"/>
      <c r="BL20" s="38"/>
      <c r="BM20" s="39"/>
      <c r="BN20" s="38"/>
      <c r="BO20" s="38"/>
      <c r="BP20" s="38"/>
      <c r="BQ20" s="38"/>
      <c r="BR20" s="39"/>
      <c r="BS20" s="38"/>
      <c r="BT20" s="38"/>
      <c r="BU20" s="38"/>
      <c r="BV20" s="38"/>
      <c r="BW20" s="39"/>
      <c r="BX20" s="87" t="s">
        <v>30</v>
      </c>
      <c r="BY20" s="38"/>
      <c r="BZ20" s="38"/>
      <c r="CA20" s="38"/>
      <c r="CB20" s="21"/>
    </row>
    <row r="21" spans="1:80" ht="12.75">
      <c r="A21" s="40"/>
      <c r="B21" s="41"/>
      <c r="C21" s="66"/>
      <c r="D21" s="43"/>
      <c r="E21" s="44"/>
      <c r="F21" s="45"/>
      <c r="G21" s="36"/>
      <c r="I21" s="18">
        <f>I20-20</f>
        <v>1980</v>
      </c>
      <c r="J21" s="19"/>
      <c r="K21" s="20"/>
      <c r="L21" s="20"/>
      <c r="M21" s="20"/>
      <c r="N21" s="20"/>
      <c r="O21" s="19"/>
      <c r="P21" s="88"/>
      <c r="Q21" s="48"/>
      <c r="R21" s="48"/>
      <c r="S21" s="48"/>
      <c r="T21" s="49"/>
      <c r="U21" s="48"/>
      <c r="V21" s="48"/>
      <c r="W21" s="48"/>
      <c r="X21" s="48"/>
      <c r="Y21" s="49"/>
      <c r="Z21" s="48"/>
      <c r="AA21" s="48"/>
      <c r="AB21" s="48"/>
      <c r="AC21" s="48"/>
      <c r="AD21" s="49"/>
      <c r="AE21" s="48"/>
      <c r="AF21" s="48"/>
      <c r="AG21" s="48"/>
      <c r="AH21" s="48"/>
      <c r="AI21" s="49"/>
      <c r="AJ21" s="48"/>
      <c r="AK21" s="48"/>
      <c r="AL21" s="48"/>
      <c r="AM21" s="48"/>
      <c r="AN21" s="49"/>
      <c r="AO21" s="48"/>
      <c r="AP21" s="84" t="s">
        <v>30</v>
      </c>
      <c r="AQ21" s="20"/>
      <c r="AR21" s="20"/>
      <c r="AS21" s="19"/>
      <c r="AT21" s="20"/>
      <c r="AU21" s="20"/>
      <c r="AV21" s="20"/>
      <c r="AW21" s="20"/>
      <c r="AX21" s="19"/>
      <c r="AY21" s="20"/>
      <c r="AZ21" s="20"/>
      <c r="BA21" s="20"/>
      <c r="BB21" s="20"/>
      <c r="BC21" s="19"/>
      <c r="BD21" s="20"/>
      <c r="BE21" s="20"/>
      <c r="BF21" s="20"/>
      <c r="BG21" s="20"/>
      <c r="BH21" s="19"/>
      <c r="BI21" s="20"/>
      <c r="BJ21" s="20"/>
      <c r="BK21" s="20"/>
      <c r="BL21" s="20"/>
      <c r="BM21" s="19"/>
      <c r="BN21" s="20"/>
      <c r="BO21" s="20"/>
      <c r="BP21" s="20"/>
      <c r="BQ21" s="20"/>
      <c r="BR21" s="19"/>
      <c r="BS21" s="20"/>
      <c r="BT21" s="20"/>
      <c r="BU21" s="20"/>
      <c r="BV21" s="20"/>
      <c r="BW21" s="19"/>
      <c r="BX21" s="84" t="s">
        <v>30</v>
      </c>
      <c r="BY21" s="20"/>
      <c r="BZ21" s="20"/>
      <c r="CA21" s="20"/>
      <c r="CB21" s="21"/>
    </row>
    <row r="22" spans="1:80" ht="12.75">
      <c r="A22" s="51" t="s">
        <v>20</v>
      </c>
      <c r="B22" s="52"/>
      <c r="C22" s="53"/>
      <c r="D22" s="54"/>
      <c r="E22" s="55">
        <v>123</v>
      </c>
      <c r="F22" s="56">
        <f>IF(C22&lt;&gt;"",(C22*E22)/1000,"")</f>
      </c>
      <c r="G22" s="36"/>
      <c r="I22" s="18">
        <f>I21-20</f>
        <v>1960</v>
      </c>
      <c r="J22" s="30"/>
      <c r="K22" s="31"/>
      <c r="L22" s="31"/>
      <c r="M22" s="31"/>
      <c r="N22" s="31"/>
      <c r="O22" s="67"/>
      <c r="P22" s="31"/>
      <c r="Q22" s="31"/>
      <c r="R22" s="31"/>
      <c r="S22" s="31"/>
      <c r="T22" s="30"/>
      <c r="U22" s="31"/>
      <c r="V22" s="31"/>
      <c r="W22" s="31"/>
      <c r="X22" s="31"/>
      <c r="Y22" s="30"/>
      <c r="Z22" s="31"/>
      <c r="AA22" s="31"/>
      <c r="AB22" s="31"/>
      <c r="AC22" s="31"/>
      <c r="AD22" s="30"/>
      <c r="AE22" s="31"/>
      <c r="AF22" s="31"/>
      <c r="AG22" s="31"/>
      <c r="AH22" s="31"/>
      <c r="AI22" s="30"/>
      <c r="AJ22" s="31"/>
      <c r="AK22" s="31"/>
      <c r="AL22" s="31"/>
      <c r="AM22" s="31"/>
      <c r="AN22" s="30"/>
      <c r="AO22" s="31"/>
      <c r="AP22" s="86" t="s">
        <v>30</v>
      </c>
      <c r="AQ22" s="31"/>
      <c r="AR22" s="31"/>
      <c r="AS22" s="30"/>
      <c r="AT22" s="31"/>
      <c r="AU22" s="31"/>
      <c r="AV22" s="31"/>
      <c r="AW22" s="31"/>
      <c r="AX22" s="30"/>
      <c r="AY22" s="31"/>
      <c r="AZ22" s="31"/>
      <c r="BA22" s="31"/>
      <c r="BB22" s="31"/>
      <c r="BC22" s="30"/>
      <c r="BD22" s="31"/>
      <c r="BE22" s="31"/>
      <c r="BF22" s="31"/>
      <c r="BG22" s="31"/>
      <c r="BH22" s="30"/>
      <c r="BI22" s="31"/>
      <c r="BJ22" s="31"/>
      <c r="BK22" s="31"/>
      <c r="BL22" s="31"/>
      <c r="BM22" s="30"/>
      <c r="BN22" s="31"/>
      <c r="BO22" s="31"/>
      <c r="BP22" s="31"/>
      <c r="BQ22" s="31"/>
      <c r="BR22" s="30"/>
      <c r="BS22" s="31"/>
      <c r="BT22" s="31"/>
      <c r="BU22" s="31"/>
      <c r="BV22" s="31"/>
      <c r="BW22" s="30"/>
      <c r="BX22" s="86" t="s">
        <v>30</v>
      </c>
      <c r="BY22" s="31"/>
      <c r="BZ22" s="31"/>
      <c r="CA22" s="31"/>
      <c r="CB22" s="21"/>
    </row>
    <row r="23" spans="1:80" ht="12.75">
      <c r="A23" s="59" t="s">
        <v>36</v>
      </c>
      <c r="B23" s="60"/>
      <c r="C23" s="89"/>
      <c r="D23" s="62"/>
      <c r="E23" s="63"/>
      <c r="F23" s="64"/>
      <c r="G23" s="36"/>
      <c r="I23" s="18">
        <f>I22-20</f>
        <v>1940</v>
      </c>
      <c r="J23" s="30"/>
      <c r="K23" s="31"/>
      <c r="L23" s="31"/>
      <c r="M23" s="31"/>
      <c r="N23" s="31"/>
      <c r="O23" s="50"/>
      <c r="P23" s="31"/>
      <c r="Q23" s="31"/>
      <c r="R23" s="31"/>
      <c r="S23" s="31"/>
      <c r="T23" s="30"/>
      <c r="U23" s="31"/>
      <c r="V23" s="31"/>
      <c r="W23" s="31"/>
      <c r="X23" s="31"/>
      <c r="Y23" s="30"/>
      <c r="Z23" s="31"/>
      <c r="AA23" s="31"/>
      <c r="AB23" s="31"/>
      <c r="AC23" s="31"/>
      <c r="AD23" s="30"/>
      <c r="AE23" s="31"/>
      <c r="AF23" s="31"/>
      <c r="AG23" s="31"/>
      <c r="AH23" s="31"/>
      <c r="AI23" s="30"/>
      <c r="AJ23" s="31"/>
      <c r="AK23" s="31"/>
      <c r="AL23" s="31"/>
      <c r="AM23" s="31"/>
      <c r="AN23" s="30"/>
      <c r="AO23" s="31"/>
      <c r="AP23" s="86" t="s">
        <v>30</v>
      </c>
      <c r="AQ23" s="31"/>
      <c r="AR23" s="31"/>
      <c r="AS23" s="30"/>
      <c r="AT23" s="31"/>
      <c r="AU23" s="31"/>
      <c r="AV23" s="31"/>
      <c r="AW23" s="31"/>
      <c r="AX23" s="30"/>
      <c r="AY23" s="31"/>
      <c r="AZ23" s="31"/>
      <c r="BA23" s="31"/>
      <c r="BB23" s="31"/>
      <c r="BC23" s="30"/>
      <c r="BD23" s="31"/>
      <c r="BE23" s="31"/>
      <c r="BF23" s="31"/>
      <c r="BG23" s="31"/>
      <c r="BH23" s="30"/>
      <c r="BI23" s="31"/>
      <c r="BJ23" s="31"/>
      <c r="BK23" s="31"/>
      <c r="BL23" s="31"/>
      <c r="BM23" s="30"/>
      <c r="BN23" s="31"/>
      <c r="BO23" s="31"/>
      <c r="BP23" s="31"/>
      <c r="BQ23" s="31"/>
      <c r="BR23" s="30"/>
      <c r="BS23" s="31"/>
      <c r="BT23" s="31"/>
      <c r="BU23" s="31"/>
      <c r="BV23" s="31"/>
      <c r="BW23" s="30"/>
      <c r="BX23" s="86" t="s">
        <v>30</v>
      </c>
      <c r="BY23" s="31"/>
      <c r="BZ23" s="31"/>
      <c r="CA23" s="31"/>
      <c r="CB23" s="21"/>
    </row>
    <row r="24" spans="1:80" ht="12.75">
      <c r="A24" s="12"/>
      <c r="B24" s="13"/>
      <c r="C24" s="14"/>
      <c r="D24" s="14"/>
      <c r="E24" s="68" t="s">
        <v>11</v>
      </c>
      <c r="F24" s="16"/>
      <c r="G24" s="36"/>
      <c r="I24" s="18">
        <f>I23-20</f>
        <v>1920</v>
      </c>
      <c r="J24" s="30"/>
      <c r="K24" s="31"/>
      <c r="L24" s="31"/>
      <c r="M24" s="31"/>
      <c r="N24" s="31"/>
      <c r="O24" s="50"/>
      <c r="P24" s="31"/>
      <c r="Q24" s="31"/>
      <c r="R24" s="31"/>
      <c r="S24" s="31"/>
      <c r="T24" s="30"/>
      <c r="U24" s="31"/>
      <c r="V24" s="31"/>
      <c r="W24" s="31"/>
      <c r="X24" s="31"/>
      <c r="Y24" s="30"/>
      <c r="Z24" s="31"/>
      <c r="AA24" s="31"/>
      <c r="AB24" s="31"/>
      <c r="AC24" s="31"/>
      <c r="AD24" s="30"/>
      <c r="AE24" s="31"/>
      <c r="AF24" s="31"/>
      <c r="AG24" s="31"/>
      <c r="AH24" s="31"/>
      <c r="AI24" s="30"/>
      <c r="AJ24" s="31"/>
      <c r="AK24" s="31"/>
      <c r="AL24" s="31"/>
      <c r="AM24" s="31"/>
      <c r="AN24" s="30"/>
      <c r="AO24" s="31"/>
      <c r="AP24" s="86" t="s">
        <v>30</v>
      </c>
      <c r="AQ24" s="31"/>
      <c r="AR24" s="31"/>
      <c r="AS24" s="30"/>
      <c r="AT24" s="31"/>
      <c r="AU24" s="31"/>
      <c r="AV24" s="31"/>
      <c r="AW24" s="31"/>
      <c r="AX24" s="30"/>
      <c r="AY24" s="31"/>
      <c r="AZ24" s="31"/>
      <c r="BA24" s="31"/>
      <c r="BB24" s="31"/>
      <c r="BC24" s="30"/>
      <c r="BD24" s="31"/>
      <c r="BE24" s="31"/>
      <c r="BF24" s="31"/>
      <c r="BG24" s="31"/>
      <c r="BH24" s="30"/>
      <c r="BI24" s="31"/>
      <c r="BJ24" s="31"/>
      <c r="BK24" s="31"/>
      <c r="BL24" s="31"/>
      <c r="BM24" s="30"/>
      <c r="BN24" s="31"/>
      <c r="BO24" s="31"/>
      <c r="BP24" s="31"/>
      <c r="BQ24" s="31"/>
      <c r="BR24" s="30"/>
      <c r="BS24" s="31"/>
      <c r="BT24" s="31"/>
      <c r="BU24" s="31"/>
      <c r="BV24" s="31"/>
      <c r="BW24" s="30"/>
      <c r="BX24" s="86" t="s">
        <v>30</v>
      </c>
      <c r="BY24" s="31"/>
      <c r="BZ24" s="31"/>
      <c r="CA24" s="31"/>
      <c r="CB24" s="21"/>
    </row>
    <row r="25" spans="1:80" ht="12.75">
      <c r="A25" s="69" t="s">
        <v>22</v>
      </c>
      <c r="B25" s="70"/>
      <c r="C25" s="71">
        <f>SUM(C7:C22)</f>
        <v>2115</v>
      </c>
      <c r="D25" s="72"/>
      <c r="E25" s="68"/>
      <c r="F25" s="73">
        <f>SUM(F7:F22)</f>
        <v>84.53999999999999</v>
      </c>
      <c r="G25" s="36"/>
      <c r="I25" s="9">
        <f>I24-20</f>
        <v>1900</v>
      </c>
      <c r="J25" s="39"/>
      <c r="K25" s="38"/>
      <c r="L25" s="38"/>
      <c r="M25" s="38"/>
      <c r="N25" s="38"/>
      <c r="O25" s="58"/>
      <c r="P25" s="38"/>
      <c r="Q25" s="38"/>
      <c r="R25" s="38"/>
      <c r="S25" s="38"/>
      <c r="T25" s="39"/>
      <c r="U25" s="38"/>
      <c r="V25" s="38"/>
      <c r="W25" s="38"/>
      <c r="X25" s="38"/>
      <c r="Y25" s="39"/>
      <c r="Z25" s="38"/>
      <c r="AA25" s="38"/>
      <c r="AB25" s="38"/>
      <c r="AC25" s="38"/>
      <c r="AD25" s="39"/>
      <c r="AE25" s="38"/>
      <c r="AF25" s="38"/>
      <c r="AG25" s="38"/>
      <c r="AH25" s="38"/>
      <c r="AI25" s="39"/>
      <c r="AJ25" s="38"/>
      <c r="AK25" s="38"/>
      <c r="AL25" s="38"/>
      <c r="AM25" s="38"/>
      <c r="AN25" s="39"/>
      <c r="AO25" s="38"/>
      <c r="AP25" s="87" t="s">
        <v>30</v>
      </c>
      <c r="AQ25" s="38"/>
      <c r="AR25" s="38"/>
      <c r="AS25" s="39"/>
      <c r="AT25" s="38"/>
      <c r="AU25" s="38"/>
      <c r="AV25" s="38"/>
      <c r="AW25" s="38"/>
      <c r="AX25" s="39"/>
      <c r="AY25" s="38"/>
      <c r="AZ25" s="38"/>
      <c r="BA25" s="38"/>
      <c r="BB25" s="38"/>
      <c r="BC25" s="39"/>
      <c r="BD25" s="38"/>
      <c r="BE25" s="38"/>
      <c r="BF25" s="38"/>
      <c r="BG25" s="38"/>
      <c r="BH25" s="39"/>
      <c r="BI25" s="38"/>
      <c r="BJ25" s="38"/>
      <c r="BK25" s="38"/>
      <c r="BL25" s="38"/>
      <c r="BM25" s="39"/>
      <c r="BN25" s="38"/>
      <c r="BO25" s="38"/>
      <c r="BP25" s="38"/>
      <c r="BQ25" s="38"/>
      <c r="BR25" s="39"/>
      <c r="BS25" s="38"/>
      <c r="BT25" s="38"/>
      <c r="BU25" s="38"/>
      <c r="BV25" s="38"/>
      <c r="BW25" s="39"/>
      <c r="BX25" s="87" t="s">
        <v>30</v>
      </c>
      <c r="BY25" s="38"/>
      <c r="BZ25" s="38"/>
      <c r="CA25" s="38"/>
      <c r="CB25" s="21"/>
    </row>
    <row r="26" spans="1:80" ht="12.75">
      <c r="A26" s="74"/>
      <c r="B26" s="33"/>
      <c r="C26" s="33"/>
      <c r="D26" s="33"/>
      <c r="E26" s="68"/>
      <c r="F26" s="35"/>
      <c r="G26" s="36"/>
      <c r="I26" s="18">
        <f>I25-20</f>
        <v>1880</v>
      </c>
      <c r="J26" s="19"/>
      <c r="K26" s="20"/>
      <c r="L26" s="20"/>
      <c r="M26" s="20"/>
      <c r="N26" s="20"/>
      <c r="O26" s="65"/>
      <c r="P26" s="20"/>
      <c r="Q26" s="20"/>
      <c r="R26" s="20"/>
      <c r="S26" s="20"/>
      <c r="T26" s="19"/>
      <c r="U26" s="20"/>
      <c r="V26" s="20"/>
      <c r="W26" s="20"/>
      <c r="X26" s="20"/>
      <c r="Y26" s="19"/>
      <c r="Z26" s="20"/>
      <c r="AA26" s="20"/>
      <c r="AB26" s="20"/>
      <c r="AC26" s="20"/>
      <c r="AD26" s="19"/>
      <c r="AE26" s="20"/>
      <c r="AF26" s="20"/>
      <c r="AG26" s="20"/>
      <c r="AH26" s="20"/>
      <c r="AI26" s="19"/>
      <c r="AJ26" s="20"/>
      <c r="AK26" s="20"/>
      <c r="AL26" s="20"/>
      <c r="AM26" s="20"/>
      <c r="AN26" s="19"/>
      <c r="AO26" s="20"/>
      <c r="AP26" s="84" t="s">
        <v>30</v>
      </c>
      <c r="AQ26" s="20"/>
      <c r="AR26" s="20"/>
      <c r="AS26" s="19"/>
      <c r="AT26" s="20"/>
      <c r="AU26" s="20"/>
      <c r="AV26" s="20"/>
      <c r="AW26" s="20"/>
      <c r="AX26" s="19"/>
      <c r="AY26" s="20"/>
      <c r="AZ26" s="20"/>
      <c r="BA26" s="20"/>
      <c r="BB26" s="20"/>
      <c r="BC26" s="19"/>
      <c r="BD26" s="20"/>
      <c r="BE26" s="20"/>
      <c r="BF26" s="20"/>
      <c r="BG26" s="20"/>
      <c r="BH26" s="19"/>
      <c r="BI26" s="20"/>
      <c r="BJ26" s="20"/>
      <c r="BK26" s="20"/>
      <c r="BL26" s="20"/>
      <c r="BM26" s="19"/>
      <c r="BN26" s="20"/>
      <c r="BO26" s="20"/>
      <c r="BP26" s="20"/>
      <c r="BQ26" s="20"/>
      <c r="BR26" s="19"/>
      <c r="BS26" s="20"/>
      <c r="BT26" s="20"/>
      <c r="BU26" s="20"/>
      <c r="BV26" s="20"/>
      <c r="BW26" s="19"/>
      <c r="BX26" s="84" t="s">
        <v>30</v>
      </c>
      <c r="BY26" s="20"/>
      <c r="BZ26" s="20"/>
      <c r="CA26" s="20"/>
      <c r="CB26" s="21"/>
    </row>
    <row r="27" spans="1:80" ht="12.75">
      <c r="A27" s="12"/>
      <c r="B27" s="13"/>
      <c r="C27" s="14"/>
      <c r="D27" s="14"/>
      <c r="E27" s="15"/>
      <c r="F27" s="16"/>
      <c r="G27" s="36"/>
      <c r="I27" s="18">
        <f>I26-20</f>
        <v>1860</v>
      </c>
      <c r="J27" s="30"/>
      <c r="K27" s="31"/>
      <c r="L27" s="31"/>
      <c r="M27" s="31"/>
      <c r="N27" s="31"/>
      <c r="O27" s="50"/>
      <c r="P27" s="31"/>
      <c r="Q27" s="31"/>
      <c r="R27" s="31"/>
      <c r="S27" s="31"/>
      <c r="T27" s="30"/>
      <c r="U27" s="31"/>
      <c r="V27" s="31"/>
      <c r="W27" s="31"/>
      <c r="X27" s="31"/>
      <c r="Y27" s="30"/>
      <c r="Z27" s="31"/>
      <c r="AA27" s="31"/>
      <c r="AB27" s="31"/>
      <c r="AC27" s="31"/>
      <c r="AD27" s="30"/>
      <c r="AE27" s="31"/>
      <c r="AF27" s="31"/>
      <c r="AG27" s="31"/>
      <c r="AH27" s="31"/>
      <c r="AI27" s="30"/>
      <c r="AJ27" s="31"/>
      <c r="AK27" s="31"/>
      <c r="AL27" s="31"/>
      <c r="AM27" s="31"/>
      <c r="AN27" s="30"/>
      <c r="AO27" s="31"/>
      <c r="AP27" s="86" t="s">
        <v>30</v>
      </c>
      <c r="AQ27" s="31"/>
      <c r="AR27" s="31"/>
      <c r="AS27" s="30"/>
      <c r="AT27" s="31"/>
      <c r="AU27" s="31"/>
      <c r="AV27" s="31"/>
      <c r="AW27" s="31"/>
      <c r="AX27" s="30"/>
      <c r="AY27" s="31"/>
      <c r="AZ27" s="31"/>
      <c r="BA27" s="31"/>
      <c r="BB27" s="31"/>
      <c r="BC27" s="30"/>
      <c r="BD27" s="31"/>
      <c r="BE27" s="31"/>
      <c r="BF27" s="31"/>
      <c r="BG27" s="31"/>
      <c r="BH27" s="30"/>
      <c r="BI27" s="31"/>
      <c r="BJ27" s="31"/>
      <c r="BK27" s="31"/>
      <c r="BL27" s="31"/>
      <c r="BM27" s="30"/>
      <c r="BN27" s="31"/>
      <c r="BO27" s="31"/>
      <c r="BP27" s="31"/>
      <c r="BQ27" s="31"/>
      <c r="BR27" s="30"/>
      <c r="BS27" s="31"/>
      <c r="BT27" s="31"/>
      <c r="BU27" s="31"/>
      <c r="BV27" s="31"/>
      <c r="BW27" s="30"/>
      <c r="BX27" s="86" t="s">
        <v>30</v>
      </c>
      <c r="BY27" s="31"/>
      <c r="BZ27" s="31"/>
      <c r="CA27" s="31"/>
      <c r="CB27" s="21"/>
    </row>
    <row r="28" spans="1:80" ht="12.75">
      <c r="A28" s="22" t="s">
        <v>23</v>
      </c>
      <c r="B28" s="23"/>
      <c r="C28" s="24">
        <v>-6</v>
      </c>
      <c r="D28" s="25"/>
      <c r="E28" s="75">
        <v>48</v>
      </c>
      <c r="F28" s="27">
        <v>-0.29</v>
      </c>
      <c r="G28" s="36"/>
      <c r="I28" s="18">
        <f>I27-20</f>
        <v>1840</v>
      </c>
      <c r="J28" s="30"/>
      <c r="K28" s="31"/>
      <c r="L28" s="31"/>
      <c r="M28" s="31"/>
      <c r="N28" s="31"/>
      <c r="O28" s="50"/>
      <c r="P28" s="31"/>
      <c r="Q28" s="31"/>
      <c r="R28" s="31"/>
      <c r="S28" s="31"/>
      <c r="T28" s="30"/>
      <c r="U28" s="31"/>
      <c r="V28" s="31"/>
      <c r="W28" s="31"/>
      <c r="X28" s="31"/>
      <c r="Y28" s="30"/>
      <c r="Z28" s="31"/>
      <c r="AA28" s="31"/>
      <c r="AB28" s="31"/>
      <c r="AC28" s="31"/>
      <c r="AD28" s="30"/>
      <c r="AE28" s="31"/>
      <c r="AF28" s="31"/>
      <c r="AG28" s="31"/>
      <c r="AH28" s="31"/>
      <c r="AI28" s="30"/>
      <c r="AJ28" s="31"/>
      <c r="AK28" s="31"/>
      <c r="AL28" s="31"/>
      <c r="AM28" s="31"/>
      <c r="AN28" s="30"/>
      <c r="AO28" s="31"/>
      <c r="AP28" s="86" t="s">
        <v>30</v>
      </c>
      <c r="AQ28" s="31"/>
      <c r="AR28" s="31"/>
      <c r="AS28" s="30"/>
      <c r="AT28" s="31"/>
      <c r="AU28" s="31"/>
      <c r="AV28" s="31"/>
      <c r="AW28" s="31"/>
      <c r="AX28" s="30"/>
      <c r="AY28" s="31"/>
      <c r="AZ28" s="31"/>
      <c r="BA28" s="31"/>
      <c r="BB28" s="31"/>
      <c r="BC28" s="30"/>
      <c r="BD28" s="31"/>
      <c r="BE28" s="31"/>
      <c r="BF28" s="31"/>
      <c r="BG28" s="31"/>
      <c r="BH28" s="30"/>
      <c r="BI28" s="31"/>
      <c r="BJ28" s="31"/>
      <c r="BK28" s="31"/>
      <c r="BL28" s="31"/>
      <c r="BM28" s="30"/>
      <c r="BN28" s="31"/>
      <c r="BO28" s="31"/>
      <c r="BP28" s="31"/>
      <c r="BQ28" s="31"/>
      <c r="BR28" s="30"/>
      <c r="BS28" s="31"/>
      <c r="BT28" s="31"/>
      <c r="BU28" s="31"/>
      <c r="BV28" s="31"/>
      <c r="BW28" s="30"/>
      <c r="BX28" s="86" t="s">
        <v>30</v>
      </c>
      <c r="BY28" s="31"/>
      <c r="BZ28" s="31"/>
      <c r="CA28" s="31"/>
      <c r="CB28" s="21"/>
    </row>
    <row r="29" spans="1:80" ht="12.75">
      <c r="A29" s="32" t="s">
        <v>24</v>
      </c>
      <c r="B29" s="33"/>
      <c r="C29" s="33"/>
      <c r="D29" s="33"/>
      <c r="E29" s="34"/>
      <c r="F29" s="35"/>
      <c r="G29" s="36"/>
      <c r="I29" s="18">
        <f>I28-20</f>
        <v>1820</v>
      </c>
      <c r="J29" s="30"/>
      <c r="K29" s="31"/>
      <c r="L29" s="31"/>
      <c r="M29" s="31"/>
      <c r="N29" s="31"/>
      <c r="O29" s="50"/>
      <c r="P29" s="31"/>
      <c r="Q29" s="31"/>
      <c r="R29" s="31"/>
      <c r="S29" s="31"/>
      <c r="T29" s="30"/>
      <c r="U29" s="31"/>
      <c r="V29" s="31"/>
      <c r="W29" s="31"/>
      <c r="X29" s="31"/>
      <c r="Y29" s="30"/>
      <c r="Z29" s="31"/>
      <c r="AA29" s="31"/>
      <c r="AB29" s="31"/>
      <c r="AC29" s="31"/>
      <c r="AD29" s="30"/>
      <c r="AE29" s="31"/>
      <c r="AF29" s="31"/>
      <c r="AG29" s="31"/>
      <c r="AH29" s="31"/>
      <c r="AI29" s="30"/>
      <c r="AJ29" s="31"/>
      <c r="AK29" s="31"/>
      <c r="AL29" s="31"/>
      <c r="AM29" s="31"/>
      <c r="AN29" s="30"/>
      <c r="AO29" s="31"/>
      <c r="AP29" s="86" t="s">
        <v>30</v>
      </c>
      <c r="AQ29" s="31"/>
      <c r="AR29" s="31"/>
      <c r="AS29" s="30"/>
      <c r="AT29" s="31"/>
      <c r="AU29" s="31"/>
      <c r="AV29" s="31"/>
      <c r="AW29" s="31"/>
      <c r="AX29" s="30"/>
      <c r="AY29" s="31"/>
      <c r="AZ29" s="31"/>
      <c r="BA29" s="31"/>
      <c r="BB29" s="31"/>
      <c r="BC29" s="30"/>
      <c r="BD29" s="31"/>
      <c r="BE29" s="31"/>
      <c r="BF29" s="31"/>
      <c r="BG29" s="31"/>
      <c r="BH29" s="30"/>
      <c r="BI29" s="31"/>
      <c r="BJ29" s="31"/>
      <c r="BK29" s="31"/>
      <c r="BL29" s="31"/>
      <c r="BM29" s="30"/>
      <c r="BN29" s="31"/>
      <c r="BO29" s="31"/>
      <c r="BP29" s="31"/>
      <c r="BQ29" s="31"/>
      <c r="BR29" s="30"/>
      <c r="BS29" s="31"/>
      <c r="BT29" s="31"/>
      <c r="BU29" s="31"/>
      <c r="BV29" s="31"/>
      <c r="BW29" s="30"/>
      <c r="BX29" s="86" t="s">
        <v>30</v>
      </c>
      <c r="BY29" s="31"/>
      <c r="BZ29" s="31"/>
      <c r="CA29" s="31"/>
      <c r="CB29" s="21"/>
    </row>
    <row r="30" spans="1:80" ht="12.75">
      <c r="A30" s="12"/>
      <c r="B30" s="76">
        <f>C25+C28</f>
        <v>2109</v>
      </c>
      <c r="C30" s="76"/>
      <c r="D30" s="76"/>
      <c r="E30" s="77" t="s">
        <v>11</v>
      </c>
      <c r="F30" s="16"/>
      <c r="G30" s="76">
        <f>(F31*1000)/B30</f>
        <v>39.94784257942152</v>
      </c>
      <c r="H30" s="29"/>
      <c r="I30" s="9">
        <f>I29-20</f>
        <v>1800</v>
      </c>
      <c r="J30" s="39"/>
      <c r="K30" s="38"/>
      <c r="L30" s="38"/>
      <c r="M30" s="38"/>
      <c r="N30" s="38"/>
      <c r="O30" s="58"/>
      <c r="P30" s="38"/>
      <c r="Q30" s="38"/>
      <c r="R30" s="38"/>
      <c r="S30" s="38"/>
      <c r="T30" s="39"/>
      <c r="U30" s="38"/>
      <c r="V30" s="38"/>
      <c r="W30" s="38"/>
      <c r="X30" s="38"/>
      <c r="Y30" s="39"/>
      <c r="Z30" s="38"/>
      <c r="AA30" s="38"/>
      <c r="AB30" s="38"/>
      <c r="AC30" s="38"/>
      <c r="AD30" s="39"/>
      <c r="AE30" s="38"/>
      <c r="AF30" s="38"/>
      <c r="AG30" s="38"/>
      <c r="AH30" s="38"/>
      <c r="AI30" s="39"/>
      <c r="AJ30" s="38"/>
      <c r="AK30" s="38"/>
      <c r="AL30" s="38"/>
      <c r="AM30" s="38"/>
      <c r="AN30" s="39"/>
      <c r="AO30" s="38"/>
      <c r="AP30" s="87" t="s">
        <v>30</v>
      </c>
      <c r="AQ30" s="38"/>
      <c r="AR30" s="38"/>
      <c r="AS30" s="39"/>
      <c r="AT30" s="38"/>
      <c r="AU30" s="38"/>
      <c r="AV30" s="38"/>
      <c r="AW30" s="38"/>
      <c r="AX30" s="39"/>
      <c r="AY30" s="38"/>
      <c r="AZ30" s="38"/>
      <c r="BA30" s="38"/>
      <c r="BB30" s="38"/>
      <c r="BC30" s="39"/>
      <c r="BD30" s="38"/>
      <c r="BE30" s="38"/>
      <c r="BF30" s="38"/>
      <c r="BG30" s="38"/>
      <c r="BH30" s="39"/>
      <c r="BI30" s="38"/>
      <c r="BJ30" s="38"/>
      <c r="BK30" s="38"/>
      <c r="BL30" s="38"/>
      <c r="BM30" s="39"/>
      <c r="BN30" s="38"/>
      <c r="BO30" s="38"/>
      <c r="BP30" s="38"/>
      <c r="BQ30" s="38"/>
      <c r="BR30" s="39"/>
      <c r="BS30" s="38"/>
      <c r="BT30" s="38"/>
      <c r="BU30" s="38"/>
      <c r="BV30" s="38"/>
      <c r="BW30" s="39"/>
      <c r="BX30" s="87" t="s">
        <v>30</v>
      </c>
      <c r="BY30" s="38"/>
      <c r="BZ30" s="38"/>
      <c r="CA30" s="38"/>
      <c r="CB30" s="21"/>
    </row>
    <row r="31" spans="1:80" ht="12.75">
      <c r="A31" s="22" t="s">
        <v>25</v>
      </c>
      <c r="B31" s="76"/>
      <c r="C31" s="76"/>
      <c r="D31" s="76"/>
      <c r="E31" s="77"/>
      <c r="F31" s="27">
        <f>F28+F25</f>
        <v>84.24999999999999</v>
      </c>
      <c r="G31" s="76"/>
      <c r="I31" s="18">
        <f>I30-20</f>
        <v>1780</v>
      </c>
      <c r="J31" s="19"/>
      <c r="K31" s="20"/>
      <c r="L31" s="20"/>
      <c r="M31" s="20"/>
      <c r="N31" s="20"/>
      <c r="O31" s="65"/>
      <c r="P31" s="20"/>
      <c r="Q31" s="20"/>
      <c r="R31" s="20"/>
      <c r="S31" s="20"/>
      <c r="T31" s="19"/>
      <c r="U31" s="20"/>
      <c r="V31" s="20"/>
      <c r="W31" s="20"/>
      <c r="X31" s="20"/>
      <c r="Y31" s="19"/>
      <c r="Z31" s="20"/>
      <c r="AA31" s="20"/>
      <c r="AB31" s="20"/>
      <c r="AC31" s="20"/>
      <c r="AD31" s="19"/>
      <c r="AE31" s="20"/>
      <c r="AF31" s="20"/>
      <c r="AG31" s="20"/>
      <c r="AH31" s="20"/>
      <c r="AI31" s="19"/>
      <c r="AJ31" s="20"/>
      <c r="AK31" s="20"/>
      <c r="AL31" s="20"/>
      <c r="AM31" s="20"/>
      <c r="AN31" s="19"/>
      <c r="AO31" s="20"/>
      <c r="AP31" s="84" t="s">
        <v>30</v>
      </c>
      <c r="AQ31" s="20"/>
      <c r="AR31" s="20"/>
      <c r="AS31" s="19"/>
      <c r="AT31" s="20"/>
      <c r="AU31" s="20"/>
      <c r="AV31" s="20"/>
      <c r="AW31" s="20"/>
      <c r="AX31" s="19"/>
      <c r="AY31" s="20"/>
      <c r="AZ31" s="20"/>
      <c r="BA31" s="20"/>
      <c r="BB31" s="20"/>
      <c r="BC31" s="19"/>
      <c r="BD31" s="20"/>
      <c r="BE31" s="20"/>
      <c r="BF31" s="20"/>
      <c r="BG31" s="20"/>
      <c r="BH31" s="19"/>
      <c r="BI31" s="20"/>
      <c r="BJ31" s="20"/>
      <c r="BK31" s="20"/>
      <c r="BL31" s="20"/>
      <c r="BM31" s="19"/>
      <c r="BN31" s="20"/>
      <c r="BO31" s="20"/>
      <c r="BP31" s="20"/>
      <c r="BQ31" s="20"/>
      <c r="BR31" s="19"/>
      <c r="BS31" s="20"/>
      <c r="BT31" s="20"/>
      <c r="BU31" s="20"/>
      <c r="BV31" s="20"/>
      <c r="BW31" s="19"/>
      <c r="BX31" s="84" t="s">
        <v>30</v>
      </c>
      <c r="BY31" s="20"/>
      <c r="BZ31" s="20"/>
      <c r="CA31" s="20"/>
      <c r="CB31" s="21"/>
    </row>
    <row r="32" spans="1:80" ht="12.75">
      <c r="A32" s="32" t="s">
        <v>37</v>
      </c>
      <c r="B32" s="76"/>
      <c r="C32" s="76"/>
      <c r="D32" s="76"/>
      <c r="E32" s="77"/>
      <c r="F32" s="35"/>
      <c r="G32" s="76"/>
      <c r="H32" s="29"/>
      <c r="I32" s="18">
        <f>I31-20</f>
        <v>1760</v>
      </c>
      <c r="J32" s="30"/>
      <c r="K32" s="31"/>
      <c r="L32" s="31"/>
      <c r="M32" s="31"/>
      <c r="N32" s="31"/>
      <c r="O32" s="50"/>
      <c r="P32" s="31"/>
      <c r="Q32" s="31"/>
      <c r="R32" s="31"/>
      <c r="S32" s="31"/>
      <c r="T32" s="30"/>
      <c r="U32" s="31"/>
      <c r="V32" s="31"/>
      <c r="W32" s="31"/>
      <c r="X32" s="31"/>
      <c r="Y32" s="30"/>
      <c r="Z32" s="31"/>
      <c r="AA32" s="31"/>
      <c r="AB32" s="31"/>
      <c r="AC32" s="31"/>
      <c r="AD32" s="30"/>
      <c r="AE32" s="31"/>
      <c r="AF32" s="31"/>
      <c r="AG32" s="31"/>
      <c r="AH32" s="31"/>
      <c r="AI32" s="30"/>
      <c r="AJ32" s="31"/>
      <c r="AK32" s="31"/>
      <c r="AL32" s="31"/>
      <c r="AM32" s="31"/>
      <c r="AN32" s="30"/>
      <c r="AO32" s="31"/>
      <c r="AP32" s="86" t="s">
        <v>30</v>
      </c>
      <c r="AQ32" s="31"/>
      <c r="AR32" s="31"/>
      <c r="AS32" s="30"/>
      <c r="AT32" s="31"/>
      <c r="AU32" s="31"/>
      <c r="AV32" s="31"/>
      <c r="AW32" s="31"/>
      <c r="AX32" s="30"/>
      <c r="AY32" s="31"/>
      <c r="AZ32" s="31"/>
      <c r="BA32" s="31"/>
      <c r="BB32" s="31"/>
      <c r="BC32" s="30"/>
      <c r="BD32" s="31"/>
      <c r="BE32" s="31"/>
      <c r="BF32" s="31"/>
      <c r="BG32" s="31"/>
      <c r="BH32" s="30"/>
      <c r="BI32" s="31"/>
      <c r="BJ32" s="31"/>
      <c r="BK32" s="31"/>
      <c r="BL32" s="31"/>
      <c r="BM32" s="30"/>
      <c r="BN32" s="31"/>
      <c r="BO32" s="31"/>
      <c r="BP32" s="31"/>
      <c r="BQ32" s="31"/>
      <c r="BR32" s="30"/>
      <c r="BS32" s="31"/>
      <c r="BT32" s="31"/>
      <c r="BU32" s="31"/>
      <c r="BV32" s="31"/>
      <c r="BW32" s="30"/>
      <c r="BX32" s="86" t="s">
        <v>30</v>
      </c>
      <c r="BY32" s="31"/>
      <c r="BZ32" s="31"/>
      <c r="CA32" s="31"/>
      <c r="CB32" s="21"/>
    </row>
    <row r="33" spans="2:80" ht="12.75">
      <c r="B33" s="90"/>
      <c r="C33" s="78">
        <f>IF(B30&gt;2300,"OVER GROSS","")</f>
      </c>
      <c r="D33" s="90"/>
      <c r="G33" s="91">
        <f>IF(G30&gt;47.3,"OUT OF CG AFT",IF(G30&lt;35,"OUT OF CG FWD",IF(G30&lt;38.4,"CHECK FWD CG","")))</f>
      </c>
      <c r="I33" s="18">
        <f>I32-20</f>
        <v>1740</v>
      </c>
      <c r="J33" s="30"/>
      <c r="K33" s="31"/>
      <c r="L33" s="31"/>
      <c r="M33" s="31"/>
      <c r="N33" s="31"/>
      <c r="O33" s="50"/>
      <c r="P33" s="31"/>
      <c r="Q33" s="31"/>
      <c r="R33" s="31"/>
      <c r="S33" s="31"/>
      <c r="T33" s="30"/>
      <c r="U33" s="31"/>
      <c r="V33" s="31"/>
      <c r="W33" s="31"/>
      <c r="X33" s="31"/>
      <c r="Y33" s="30"/>
      <c r="Z33" s="31"/>
      <c r="AA33" s="31"/>
      <c r="AB33" s="31"/>
      <c r="AC33" s="31"/>
      <c r="AD33" s="30"/>
      <c r="AE33" s="31"/>
      <c r="AF33" s="31"/>
      <c r="AG33" s="31"/>
      <c r="AH33" s="31"/>
      <c r="AI33" s="30"/>
      <c r="AJ33" s="31"/>
      <c r="AK33" s="31"/>
      <c r="AL33" s="31"/>
      <c r="AM33" s="31"/>
      <c r="AN33" s="30"/>
      <c r="AO33" s="31"/>
      <c r="AP33" s="86" t="s">
        <v>30</v>
      </c>
      <c r="AQ33" s="31"/>
      <c r="AR33" s="31"/>
      <c r="AS33" s="30"/>
      <c r="AT33" s="31"/>
      <c r="AU33" s="31"/>
      <c r="AV33" s="31"/>
      <c r="AW33" s="31"/>
      <c r="AX33" s="30"/>
      <c r="AY33" s="31"/>
      <c r="AZ33" s="31"/>
      <c r="BA33" s="31"/>
      <c r="BB33" s="31"/>
      <c r="BC33" s="30"/>
      <c r="BD33" s="31"/>
      <c r="BE33" s="31"/>
      <c r="BF33" s="31"/>
      <c r="BG33" s="31"/>
      <c r="BH33" s="30"/>
      <c r="BI33" s="31"/>
      <c r="BJ33" s="31"/>
      <c r="BK33" s="31"/>
      <c r="BL33" s="31"/>
      <c r="BM33" s="30"/>
      <c r="BN33" s="31"/>
      <c r="BO33" s="31"/>
      <c r="BP33" s="31"/>
      <c r="BQ33" s="31"/>
      <c r="BR33" s="30"/>
      <c r="BS33" s="31"/>
      <c r="BT33" s="31"/>
      <c r="BU33" s="31"/>
      <c r="BV33" s="31"/>
      <c r="BW33" s="30"/>
      <c r="BX33" s="86" t="s">
        <v>30</v>
      </c>
      <c r="BY33" s="31"/>
      <c r="BZ33" s="31"/>
      <c r="CA33" s="31"/>
      <c r="CB33" s="21"/>
    </row>
    <row r="34" spans="1:80" ht="12.75">
      <c r="A34" s="3" t="str">
        <f>IF(C31&gt;2000,"Normal Category",IF(G31&lt;40.5,"Utility Category","Normal Category"))</f>
        <v>Utility Category</v>
      </c>
      <c r="B34" s="92"/>
      <c r="C34" s="90"/>
      <c r="D34" s="90"/>
      <c r="F34" s="79" t="s">
        <v>27</v>
      </c>
      <c r="I34" s="18">
        <f>I33-20</f>
        <v>1720</v>
      </c>
      <c r="J34" s="30"/>
      <c r="K34" s="31"/>
      <c r="L34" s="31"/>
      <c r="M34" s="31"/>
      <c r="N34" s="31"/>
      <c r="O34" s="50"/>
      <c r="P34" s="31"/>
      <c r="Q34" s="31"/>
      <c r="R34" s="31"/>
      <c r="S34" s="31"/>
      <c r="T34" s="30"/>
      <c r="U34" s="31"/>
      <c r="V34" s="31"/>
      <c r="W34" s="31"/>
      <c r="X34" s="31"/>
      <c r="Y34" s="30"/>
      <c r="Z34" s="31"/>
      <c r="AA34" s="31"/>
      <c r="AB34" s="31"/>
      <c r="AC34" s="31"/>
      <c r="AD34" s="30"/>
      <c r="AE34" s="31"/>
      <c r="AF34" s="31"/>
      <c r="AG34" s="31"/>
      <c r="AH34" s="31"/>
      <c r="AI34" s="30"/>
      <c r="AJ34" s="31"/>
      <c r="AK34" s="31"/>
      <c r="AL34" s="31"/>
      <c r="AM34" s="31"/>
      <c r="AN34" s="30"/>
      <c r="AO34" s="31"/>
      <c r="AP34" s="86" t="s">
        <v>30</v>
      </c>
      <c r="AQ34" s="31"/>
      <c r="AR34" s="31"/>
      <c r="AS34" s="30"/>
      <c r="AT34" s="31"/>
      <c r="AU34" s="31"/>
      <c r="AV34" s="31"/>
      <c r="AW34" s="31"/>
      <c r="AX34" s="30"/>
      <c r="AY34" s="31"/>
      <c r="AZ34" s="31"/>
      <c r="BA34" s="31"/>
      <c r="BB34" s="31"/>
      <c r="BC34" s="30"/>
      <c r="BD34" s="31"/>
      <c r="BE34" s="31"/>
      <c r="BF34" s="31"/>
      <c r="BG34" s="31"/>
      <c r="BH34" s="30"/>
      <c r="BI34" s="31"/>
      <c r="BJ34" s="31"/>
      <c r="BK34" s="31"/>
      <c r="BL34" s="31"/>
      <c r="BM34" s="30"/>
      <c r="BN34" s="31"/>
      <c r="BO34" s="31"/>
      <c r="BP34" s="31"/>
      <c r="BQ34" s="31"/>
      <c r="BR34" s="30"/>
      <c r="BS34" s="31"/>
      <c r="BT34" s="31"/>
      <c r="BU34" s="31"/>
      <c r="BV34" s="31"/>
      <c r="BW34" s="30"/>
      <c r="BX34" s="86" t="s">
        <v>30</v>
      </c>
      <c r="BY34" s="31"/>
      <c r="BZ34" s="31"/>
      <c r="CA34" s="31"/>
      <c r="CB34" s="21"/>
    </row>
    <row r="35" spans="1:80" ht="12.75">
      <c r="A35">
        <f>IF(G30&lt;38.4,"Check forward CG","")</f>
      </c>
      <c r="I35" s="9">
        <f>I34-20</f>
        <v>1700</v>
      </c>
      <c r="J35" s="39"/>
      <c r="K35" s="38"/>
      <c r="L35" s="38"/>
      <c r="M35" s="38"/>
      <c r="N35" s="38"/>
      <c r="O35" s="58"/>
      <c r="P35" s="38"/>
      <c r="Q35" s="38"/>
      <c r="R35" s="38"/>
      <c r="S35" s="38"/>
      <c r="T35" s="39"/>
      <c r="U35" s="38"/>
      <c r="V35" s="38"/>
      <c r="W35" s="38"/>
      <c r="X35" s="38"/>
      <c r="Y35" s="39"/>
      <c r="Z35" s="38"/>
      <c r="AA35" s="38"/>
      <c r="AB35" s="38"/>
      <c r="AC35" s="38"/>
      <c r="AD35" s="39"/>
      <c r="AE35" s="38"/>
      <c r="AF35" s="38"/>
      <c r="AG35" s="38"/>
      <c r="AH35" s="38"/>
      <c r="AI35" s="39"/>
      <c r="AJ35" s="38"/>
      <c r="AK35" s="38"/>
      <c r="AL35" s="38"/>
      <c r="AM35" s="38"/>
      <c r="AN35" s="39"/>
      <c r="AO35" s="38"/>
      <c r="AP35" s="87" t="s">
        <v>30</v>
      </c>
      <c r="AQ35" s="38"/>
      <c r="AR35" s="38"/>
      <c r="AS35" s="39"/>
      <c r="AT35" s="38"/>
      <c r="AU35" s="38"/>
      <c r="AV35" s="38"/>
      <c r="AW35" s="38"/>
      <c r="AX35" s="39"/>
      <c r="AY35" s="38"/>
      <c r="AZ35" s="38"/>
      <c r="BA35" s="38"/>
      <c r="BB35" s="38"/>
      <c r="BC35" s="39"/>
      <c r="BD35" s="38"/>
      <c r="BE35" s="38"/>
      <c r="BF35" s="38"/>
      <c r="BG35" s="38"/>
      <c r="BH35" s="39"/>
      <c r="BI35" s="38"/>
      <c r="BJ35" s="38"/>
      <c r="BK35" s="38"/>
      <c r="BL35" s="38"/>
      <c r="BM35" s="39"/>
      <c r="BN35" s="38"/>
      <c r="BO35" s="38"/>
      <c r="BP35" s="38"/>
      <c r="BQ35" s="38"/>
      <c r="BR35" s="39"/>
      <c r="BS35" s="38"/>
      <c r="BT35" s="38"/>
      <c r="BU35" s="38"/>
      <c r="BV35" s="38"/>
      <c r="BW35" s="39"/>
      <c r="BX35" s="87" t="s">
        <v>30</v>
      </c>
      <c r="BY35" s="38"/>
      <c r="BZ35" s="38"/>
      <c r="CA35" s="38"/>
      <c r="CB35" s="21"/>
    </row>
    <row r="36" spans="9:80" ht="12.75">
      <c r="I36" s="18">
        <f>I35-20</f>
        <v>1680</v>
      </c>
      <c r="J36" s="19"/>
      <c r="K36" s="20"/>
      <c r="L36" s="20"/>
      <c r="M36" s="20"/>
      <c r="N36" s="20"/>
      <c r="O36" s="65"/>
      <c r="P36" s="20"/>
      <c r="Q36" s="20"/>
      <c r="R36" s="20"/>
      <c r="S36" s="20"/>
      <c r="T36" s="19"/>
      <c r="U36" s="20"/>
      <c r="V36" s="20"/>
      <c r="W36" s="20"/>
      <c r="X36" s="20"/>
      <c r="Y36" s="19"/>
      <c r="Z36" s="20"/>
      <c r="AA36" s="20"/>
      <c r="AB36" s="20"/>
      <c r="AC36" s="20"/>
      <c r="AD36" s="19"/>
      <c r="AE36" s="20"/>
      <c r="AF36" s="20"/>
      <c r="AG36" s="20"/>
      <c r="AH36" s="20"/>
      <c r="AI36" s="19"/>
      <c r="AJ36" s="20"/>
      <c r="AK36" s="20"/>
      <c r="AL36" s="20"/>
      <c r="AM36" s="20"/>
      <c r="AN36" s="19"/>
      <c r="AO36" s="20"/>
      <c r="AP36" s="84" t="s">
        <v>30</v>
      </c>
      <c r="AQ36" s="20"/>
      <c r="AR36" s="20"/>
      <c r="AS36" s="19"/>
      <c r="AT36" s="20"/>
      <c r="AU36" s="20"/>
      <c r="AV36" s="20"/>
      <c r="AW36" s="20"/>
      <c r="AX36" s="19"/>
      <c r="AY36" s="20"/>
      <c r="AZ36" s="20"/>
      <c r="BA36" s="20"/>
      <c r="BB36" s="20"/>
      <c r="BC36" s="19"/>
      <c r="BD36" s="20"/>
      <c r="BE36" s="20"/>
      <c r="BF36" s="20"/>
      <c r="BG36" s="20"/>
      <c r="BH36" s="19"/>
      <c r="BI36" s="20"/>
      <c r="BJ36" s="20"/>
      <c r="BK36" s="20"/>
      <c r="BL36" s="20"/>
      <c r="BM36" s="19"/>
      <c r="BN36" s="20"/>
      <c r="BO36" s="20"/>
      <c r="BP36" s="20"/>
      <c r="BQ36" s="20"/>
      <c r="BR36" s="19"/>
      <c r="BS36" s="20"/>
      <c r="BT36" s="20"/>
      <c r="BU36" s="20"/>
      <c r="BV36" s="20"/>
      <c r="BW36" s="19"/>
      <c r="BX36" s="84" t="s">
        <v>30</v>
      </c>
      <c r="BY36" s="20"/>
      <c r="BZ36" s="20"/>
      <c r="CA36" s="20"/>
      <c r="CB36" s="21"/>
    </row>
    <row r="37" spans="9:80" ht="12.75">
      <c r="I37" s="18">
        <f>I36-20</f>
        <v>1660</v>
      </c>
      <c r="J37" s="30"/>
      <c r="K37" s="31"/>
      <c r="L37" s="31"/>
      <c r="M37" s="31"/>
      <c r="N37" s="31"/>
      <c r="O37" s="50"/>
      <c r="P37" s="31"/>
      <c r="Q37" s="31"/>
      <c r="R37" s="31"/>
      <c r="S37" s="31"/>
      <c r="T37" s="30"/>
      <c r="U37" s="31"/>
      <c r="V37" s="31"/>
      <c r="W37" s="31"/>
      <c r="X37" s="31"/>
      <c r="Y37" s="30"/>
      <c r="Z37" s="31"/>
      <c r="AA37" s="31"/>
      <c r="AB37" s="31"/>
      <c r="AC37" s="31"/>
      <c r="AD37" s="30"/>
      <c r="AE37" s="31"/>
      <c r="AF37" s="31"/>
      <c r="AG37" s="31"/>
      <c r="AH37" s="31"/>
      <c r="AI37" s="30"/>
      <c r="AJ37" s="31"/>
      <c r="AK37" s="31"/>
      <c r="AL37" s="31"/>
      <c r="AM37" s="31"/>
      <c r="AN37" s="30"/>
      <c r="AO37" s="31"/>
      <c r="AP37" s="86" t="s">
        <v>30</v>
      </c>
      <c r="AQ37" s="31"/>
      <c r="AR37" s="31"/>
      <c r="AS37" s="30"/>
      <c r="AT37" s="31"/>
      <c r="AU37" s="31"/>
      <c r="AV37" s="31"/>
      <c r="AW37" s="31"/>
      <c r="AX37" s="30"/>
      <c r="AY37" s="31"/>
      <c r="AZ37" s="31"/>
      <c r="BA37" s="31"/>
      <c r="BB37" s="31"/>
      <c r="BC37" s="30"/>
      <c r="BD37" s="31"/>
      <c r="BE37" s="31"/>
      <c r="BF37" s="31"/>
      <c r="BG37" s="31"/>
      <c r="BH37" s="30"/>
      <c r="BI37" s="31"/>
      <c r="BJ37" s="31"/>
      <c r="BK37" s="31"/>
      <c r="BL37" s="31"/>
      <c r="BM37" s="30"/>
      <c r="BN37" s="31"/>
      <c r="BO37" s="31"/>
      <c r="BP37" s="31"/>
      <c r="BQ37" s="31"/>
      <c r="BR37" s="30"/>
      <c r="BS37" s="31"/>
      <c r="BT37" s="31"/>
      <c r="BU37" s="31"/>
      <c r="BV37" s="31"/>
      <c r="BW37" s="30"/>
      <c r="BX37" s="86" t="s">
        <v>30</v>
      </c>
      <c r="BY37" s="31"/>
      <c r="BZ37" s="31"/>
      <c r="CA37" s="31"/>
      <c r="CB37" s="21"/>
    </row>
    <row r="38" spans="9:80" ht="12.75">
      <c r="I38" s="18">
        <f>I37-20</f>
        <v>1640</v>
      </c>
      <c r="J38" s="30"/>
      <c r="K38" s="31" t="s">
        <v>38</v>
      </c>
      <c r="L38" s="31"/>
      <c r="M38" s="31"/>
      <c r="N38" s="31"/>
      <c r="O38" s="50"/>
      <c r="P38" s="31"/>
      <c r="Q38" s="31"/>
      <c r="R38" s="31"/>
      <c r="S38" s="31"/>
      <c r="T38" s="30"/>
      <c r="U38" s="31"/>
      <c r="V38" s="31"/>
      <c r="W38" s="31"/>
      <c r="X38" s="31"/>
      <c r="Y38" s="30"/>
      <c r="Z38" s="31"/>
      <c r="AA38" s="31"/>
      <c r="AB38" s="31"/>
      <c r="AC38" s="31"/>
      <c r="AD38" s="30"/>
      <c r="AE38" s="31"/>
      <c r="AF38" s="31"/>
      <c r="AG38" s="31"/>
      <c r="AH38" s="31"/>
      <c r="AI38" s="30"/>
      <c r="AJ38" s="31"/>
      <c r="AK38" s="31"/>
      <c r="AL38" s="31"/>
      <c r="AM38" s="31"/>
      <c r="AN38" s="30"/>
      <c r="AO38" s="31"/>
      <c r="AP38" s="86" t="s">
        <v>30</v>
      </c>
      <c r="AQ38" s="31"/>
      <c r="AR38" s="31"/>
      <c r="AS38" s="30"/>
      <c r="AT38" s="31"/>
      <c r="AU38" s="31"/>
      <c r="AV38" s="31"/>
      <c r="AW38" s="31"/>
      <c r="AX38" s="30"/>
      <c r="AY38" s="31"/>
      <c r="AZ38" s="31"/>
      <c r="BA38" s="31"/>
      <c r="BB38" s="31"/>
      <c r="BC38" s="30"/>
      <c r="BD38" s="31"/>
      <c r="BE38" s="31"/>
      <c r="BF38" s="31"/>
      <c r="BG38" s="31"/>
      <c r="BH38" s="30"/>
      <c r="BI38" s="31"/>
      <c r="BJ38" s="31"/>
      <c r="BK38" s="31"/>
      <c r="BL38" s="31"/>
      <c r="BM38" s="30"/>
      <c r="BN38" s="31"/>
      <c r="BO38" s="31"/>
      <c r="BP38" s="31"/>
      <c r="BQ38" s="31"/>
      <c r="BR38" s="30"/>
      <c r="BS38" s="31"/>
      <c r="BT38" s="31"/>
      <c r="BU38" s="31"/>
      <c r="BV38" s="31"/>
      <c r="BW38" s="30"/>
      <c r="BX38" s="86" t="s">
        <v>30</v>
      </c>
      <c r="BY38" s="31"/>
      <c r="BZ38" s="31"/>
      <c r="CA38" s="31"/>
      <c r="CB38" s="21"/>
    </row>
    <row r="39" spans="9:80" ht="12.75">
      <c r="I39" s="18">
        <f>I38-20</f>
        <v>1620</v>
      </c>
      <c r="J39" s="30"/>
      <c r="K39" s="31"/>
      <c r="L39" s="31"/>
      <c r="M39" s="31"/>
      <c r="N39" s="31"/>
      <c r="O39" s="50"/>
      <c r="P39" s="31"/>
      <c r="Q39" s="31"/>
      <c r="R39" s="31"/>
      <c r="S39" s="31"/>
      <c r="T39" s="30"/>
      <c r="U39" s="31"/>
      <c r="V39" s="31"/>
      <c r="W39" s="31"/>
      <c r="X39" s="31"/>
      <c r="Y39" s="30"/>
      <c r="Z39" s="31"/>
      <c r="AA39" s="31"/>
      <c r="AB39" s="31"/>
      <c r="AC39" s="31"/>
      <c r="AD39" s="30"/>
      <c r="AE39" s="31"/>
      <c r="AF39" s="31"/>
      <c r="AG39" s="31"/>
      <c r="AH39" s="31"/>
      <c r="AI39" s="30"/>
      <c r="AJ39" s="31"/>
      <c r="AK39" s="31"/>
      <c r="AL39" s="31"/>
      <c r="AM39" s="31"/>
      <c r="AN39" s="30"/>
      <c r="AO39" s="31"/>
      <c r="AP39" s="86" t="s">
        <v>30</v>
      </c>
      <c r="AQ39" s="31"/>
      <c r="AR39" s="31"/>
      <c r="AS39" s="30"/>
      <c r="AT39" s="31"/>
      <c r="AU39" s="31"/>
      <c r="AV39" s="31"/>
      <c r="AW39" s="31"/>
      <c r="AX39" s="30"/>
      <c r="AY39" s="31"/>
      <c r="AZ39" s="31"/>
      <c r="BA39" s="31"/>
      <c r="BB39" s="31"/>
      <c r="BC39" s="30"/>
      <c r="BD39" s="31"/>
      <c r="BE39" s="31"/>
      <c r="BF39" s="31"/>
      <c r="BG39" s="31"/>
      <c r="BH39" s="30"/>
      <c r="BI39" s="31"/>
      <c r="BJ39" s="31"/>
      <c r="BK39" s="31"/>
      <c r="BL39" s="31"/>
      <c r="BM39" s="30"/>
      <c r="BN39" s="31"/>
      <c r="BO39" s="31"/>
      <c r="BP39" s="31"/>
      <c r="BQ39" s="31"/>
      <c r="BR39" s="30"/>
      <c r="BS39" s="31"/>
      <c r="BT39" s="31"/>
      <c r="BU39" s="31"/>
      <c r="BV39" s="31"/>
      <c r="BW39" s="30"/>
      <c r="BX39" s="86" t="s">
        <v>30</v>
      </c>
      <c r="BY39" s="31"/>
      <c r="BZ39" s="31"/>
      <c r="CA39" s="31"/>
      <c r="CB39" s="21"/>
    </row>
    <row r="40" spans="9:80" ht="12.75">
      <c r="I40" s="9">
        <f>I39-20</f>
        <v>1600</v>
      </c>
      <c r="J40" s="39"/>
      <c r="K40" s="38"/>
      <c r="L40" s="38"/>
      <c r="M40" s="38"/>
      <c r="N40" s="38"/>
      <c r="O40" s="58"/>
      <c r="P40" s="38"/>
      <c r="Q40" s="38"/>
      <c r="R40" s="38"/>
      <c r="S40" s="38"/>
      <c r="T40" s="39"/>
      <c r="U40" s="38"/>
      <c r="V40" s="38"/>
      <c r="W40" s="38"/>
      <c r="X40" s="38"/>
      <c r="Y40" s="39"/>
      <c r="Z40" s="38"/>
      <c r="AA40" s="38"/>
      <c r="AB40" s="38"/>
      <c r="AC40" s="38"/>
      <c r="AD40" s="39"/>
      <c r="AE40" s="38"/>
      <c r="AF40" s="38"/>
      <c r="AG40" s="38"/>
      <c r="AH40" s="38"/>
      <c r="AI40" s="39"/>
      <c r="AJ40" s="38"/>
      <c r="AK40" s="38"/>
      <c r="AL40" s="38"/>
      <c r="AM40" s="38"/>
      <c r="AN40" s="39"/>
      <c r="AO40" s="38"/>
      <c r="AP40" s="87" t="s">
        <v>30</v>
      </c>
      <c r="AQ40" s="38"/>
      <c r="AR40" s="38"/>
      <c r="AS40" s="39"/>
      <c r="AT40" s="38"/>
      <c r="AU40" s="38"/>
      <c r="AV40" s="38"/>
      <c r="AW40" s="38"/>
      <c r="AX40" s="39"/>
      <c r="AY40" s="38"/>
      <c r="AZ40" s="38"/>
      <c r="BA40" s="38"/>
      <c r="BB40" s="38"/>
      <c r="BC40" s="39"/>
      <c r="BD40" s="38"/>
      <c r="BE40" s="38"/>
      <c r="BF40" s="38"/>
      <c r="BG40" s="38"/>
      <c r="BH40" s="39"/>
      <c r="BI40" s="38"/>
      <c r="BJ40" s="38"/>
      <c r="BK40" s="38"/>
      <c r="BL40" s="38"/>
      <c r="BM40" s="39"/>
      <c r="BN40" s="38"/>
      <c r="BO40" s="38"/>
      <c r="BP40" s="38"/>
      <c r="BQ40" s="38"/>
      <c r="BR40" s="39"/>
      <c r="BS40" s="38"/>
      <c r="BT40" s="38"/>
      <c r="BU40" s="38"/>
      <c r="BV40" s="38"/>
      <c r="BW40" s="39"/>
      <c r="BX40" s="87" t="s">
        <v>30</v>
      </c>
      <c r="BY40" s="38"/>
      <c r="BZ40" s="38"/>
      <c r="CA40" s="38"/>
      <c r="CB40" s="21"/>
    </row>
    <row r="41" spans="9:80" ht="12.75">
      <c r="I41" s="18">
        <f>I40-20</f>
        <v>1580</v>
      </c>
      <c r="J41" s="19"/>
      <c r="K41" s="20"/>
      <c r="L41" s="20"/>
      <c r="M41" s="20"/>
      <c r="N41" s="20"/>
      <c r="O41" s="65"/>
      <c r="P41" s="20"/>
      <c r="Q41" s="20"/>
      <c r="R41" s="20"/>
      <c r="S41" s="20"/>
      <c r="T41" s="19"/>
      <c r="U41" s="20"/>
      <c r="V41" s="20"/>
      <c r="W41" s="20"/>
      <c r="X41" s="20"/>
      <c r="Y41" s="19"/>
      <c r="Z41" s="20"/>
      <c r="AA41" s="20"/>
      <c r="AB41" s="20"/>
      <c r="AC41" s="20"/>
      <c r="AD41" s="19"/>
      <c r="AE41" s="20"/>
      <c r="AF41" s="20"/>
      <c r="AG41" s="20"/>
      <c r="AH41" s="20"/>
      <c r="AI41" s="19"/>
      <c r="AJ41" s="20"/>
      <c r="AK41" s="20"/>
      <c r="AL41" s="20"/>
      <c r="AM41" s="20"/>
      <c r="AN41" s="19"/>
      <c r="AO41" s="20"/>
      <c r="AP41" s="84" t="s">
        <v>30</v>
      </c>
      <c r="AQ41" s="20"/>
      <c r="AR41" s="20"/>
      <c r="AS41" s="19"/>
      <c r="AT41" s="20"/>
      <c r="AU41" s="20"/>
      <c r="AV41" s="20"/>
      <c r="AW41" s="20"/>
      <c r="AX41" s="19"/>
      <c r="AY41" s="20"/>
      <c r="AZ41" s="20"/>
      <c r="BA41" s="20"/>
      <c r="BB41" s="20"/>
      <c r="BC41" s="19"/>
      <c r="BD41" s="20"/>
      <c r="BE41" s="20"/>
      <c r="BF41" s="20"/>
      <c r="BG41" s="20"/>
      <c r="BH41" s="19"/>
      <c r="BI41" s="20"/>
      <c r="BJ41" s="20"/>
      <c r="BK41" s="20"/>
      <c r="BL41" s="20"/>
      <c r="BM41" s="19"/>
      <c r="BN41" s="20"/>
      <c r="BO41" s="20"/>
      <c r="BP41" s="20"/>
      <c r="BQ41" s="20"/>
      <c r="BR41" s="19"/>
      <c r="BS41" s="20"/>
      <c r="BT41" s="20"/>
      <c r="BU41" s="20"/>
      <c r="BV41" s="20"/>
      <c r="BW41" s="19"/>
      <c r="BX41" s="84" t="s">
        <v>30</v>
      </c>
      <c r="BY41" s="20"/>
      <c r="BZ41" s="20"/>
      <c r="CA41" s="20"/>
      <c r="CB41" s="21"/>
    </row>
    <row r="42" spans="9:80" ht="12.75">
      <c r="I42" s="18">
        <f>I41-20</f>
        <v>1560</v>
      </c>
      <c r="J42" s="30"/>
      <c r="K42" s="31"/>
      <c r="L42" s="31"/>
      <c r="M42" s="31"/>
      <c r="N42" s="31"/>
      <c r="O42" s="50"/>
      <c r="P42" s="31"/>
      <c r="Q42" s="31"/>
      <c r="R42" s="31"/>
      <c r="S42" s="31"/>
      <c r="T42" s="30"/>
      <c r="U42" s="31"/>
      <c r="V42" s="31"/>
      <c r="W42" s="31"/>
      <c r="X42" s="31"/>
      <c r="Y42" s="30"/>
      <c r="Z42" s="31"/>
      <c r="AA42" s="31"/>
      <c r="AB42" s="31"/>
      <c r="AC42" s="31"/>
      <c r="AD42" s="30"/>
      <c r="AE42" s="31"/>
      <c r="AF42" s="31"/>
      <c r="AG42" s="31"/>
      <c r="AH42" s="31"/>
      <c r="AI42" s="30"/>
      <c r="AJ42" s="31"/>
      <c r="AK42" s="31"/>
      <c r="AL42" s="31"/>
      <c r="AM42" s="31"/>
      <c r="AN42" s="30"/>
      <c r="AO42" s="31"/>
      <c r="AP42" s="86" t="s">
        <v>30</v>
      </c>
      <c r="AQ42" s="31"/>
      <c r="AR42" s="31"/>
      <c r="AS42" s="30"/>
      <c r="AT42" s="31"/>
      <c r="AU42" s="31"/>
      <c r="AV42" s="31"/>
      <c r="AW42" s="31"/>
      <c r="AX42" s="30"/>
      <c r="AY42" s="31"/>
      <c r="AZ42" s="31"/>
      <c r="BA42" s="31"/>
      <c r="BB42" s="31"/>
      <c r="BC42" s="30"/>
      <c r="BD42" s="31"/>
      <c r="BE42" s="31"/>
      <c r="BF42" s="31"/>
      <c r="BG42" s="31"/>
      <c r="BH42" s="30"/>
      <c r="BI42" s="31"/>
      <c r="BJ42" s="31"/>
      <c r="BK42" s="31"/>
      <c r="BL42" s="31"/>
      <c r="BM42" s="30"/>
      <c r="BN42" s="31"/>
      <c r="BO42" s="31"/>
      <c r="BP42" s="31"/>
      <c r="BQ42" s="31"/>
      <c r="BR42" s="30"/>
      <c r="BS42" s="31"/>
      <c r="BT42" s="31"/>
      <c r="BU42" s="31"/>
      <c r="BV42" s="31"/>
      <c r="BW42" s="30"/>
      <c r="BX42" s="86" t="s">
        <v>30</v>
      </c>
      <c r="BY42" s="31"/>
      <c r="BZ42" s="31"/>
      <c r="CA42" s="31"/>
      <c r="CB42" s="21"/>
    </row>
    <row r="43" spans="9:80" ht="12.75">
      <c r="I43" s="18">
        <f>I42-20</f>
        <v>1540</v>
      </c>
      <c r="J43" s="30"/>
      <c r="K43" s="31"/>
      <c r="L43" s="31"/>
      <c r="M43" s="31"/>
      <c r="N43" s="31"/>
      <c r="O43" s="50"/>
      <c r="P43" s="31"/>
      <c r="Q43" s="31"/>
      <c r="R43" s="31"/>
      <c r="S43" s="31"/>
      <c r="T43" s="30"/>
      <c r="U43" s="31"/>
      <c r="V43" s="31"/>
      <c r="W43" s="31"/>
      <c r="X43" s="31"/>
      <c r="Y43" s="30"/>
      <c r="Z43" s="31"/>
      <c r="AA43" s="31"/>
      <c r="AB43" s="31"/>
      <c r="AC43" s="31"/>
      <c r="AD43" s="30"/>
      <c r="AE43" s="31"/>
      <c r="AF43" s="31"/>
      <c r="AG43" s="31"/>
      <c r="AH43" s="31"/>
      <c r="AI43" s="30"/>
      <c r="AJ43" s="31"/>
      <c r="AK43" s="31"/>
      <c r="AL43" s="31"/>
      <c r="AM43" s="31"/>
      <c r="AN43" s="30"/>
      <c r="AO43" s="31"/>
      <c r="AP43" s="86" t="s">
        <v>30</v>
      </c>
      <c r="AQ43" s="31"/>
      <c r="AR43" s="31"/>
      <c r="AS43" s="30"/>
      <c r="AT43" s="31"/>
      <c r="AU43" s="31"/>
      <c r="AV43" s="31"/>
      <c r="AW43" s="31"/>
      <c r="AX43" s="30"/>
      <c r="AY43" s="31"/>
      <c r="AZ43" s="31"/>
      <c r="BA43" s="31"/>
      <c r="BB43" s="31"/>
      <c r="BC43" s="30"/>
      <c r="BD43" s="31"/>
      <c r="BE43" s="31"/>
      <c r="BF43" s="31"/>
      <c r="BG43" s="31"/>
      <c r="BH43" s="30"/>
      <c r="BI43" s="31"/>
      <c r="BJ43" s="31"/>
      <c r="BK43" s="31"/>
      <c r="BL43" s="31"/>
      <c r="BM43" s="30"/>
      <c r="BN43" s="31"/>
      <c r="BO43" s="31"/>
      <c r="BP43" s="31"/>
      <c r="BQ43" s="31"/>
      <c r="BR43" s="30"/>
      <c r="BS43" s="31"/>
      <c r="BT43" s="31"/>
      <c r="BU43" s="31"/>
      <c r="BV43" s="31"/>
      <c r="BW43" s="30"/>
      <c r="BX43" s="86" t="s">
        <v>30</v>
      </c>
      <c r="BY43" s="31"/>
      <c r="BZ43" s="31"/>
      <c r="CA43" s="31"/>
      <c r="CB43" s="21"/>
    </row>
    <row r="44" spans="9:80" ht="12.75">
      <c r="I44" s="18">
        <f>I43-20</f>
        <v>1520</v>
      </c>
      <c r="J44" s="30"/>
      <c r="K44" s="31"/>
      <c r="L44" s="31"/>
      <c r="M44" s="31"/>
      <c r="N44" s="31"/>
      <c r="O44" s="50"/>
      <c r="P44" s="31"/>
      <c r="Q44" s="31"/>
      <c r="R44" s="31"/>
      <c r="S44" s="31"/>
      <c r="T44" s="30"/>
      <c r="U44" s="31"/>
      <c r="V44" s="31"/>
      <c r="W44" s="31"/>
      <c r="X44" s="31"/>
      <c r="Y44" s="30"/>
      <c r="Z44" s="31"/>
      <c r="AA44" s="31"/>
      <c r="AB44" s="31"/>
      <c r="AC44" s="31"/>
      <c r="AD44" s="30"/>
      <c r="AE44" s="31"/>
      <c r="AF44" s="31"/>
      <c r="AG44" s="31"/>
      <c r="AH44" s="31"/>
      <c r="AI44" s="30"/>
      <c r="AJ44" s="31"/>
      <c r="AK44" s="31"/>
      <c r="AL44" s="31"/>
      <c r="AM44" s="31"/>
      <c r="AN44" s="30"/>
      <c r="AO44" s="31"/>
      <c r="AP44" s="86" t="s">
        <v>30</v>
      </c>
      <c r="AQ44" s="31"/>
      <c r="AR44" s="31"/>
      <c r="AS44" s="30"/>
      <c r="AT44" s="31"/>
      <c r="AU44" s="31"/>
      <c r="AV44" s="31"/>
      <c r="AW44" s="31"/>
      <c r="AX44" s="30"/>
      <c r="AY44" s="31"/>
      <c r="AZ44" s="31"/>
      <c r="BA44" s="31"/>
      <c r="BB44" s="31"/>
      <c r="BC44" s="30"/>
      <c r="BD44" s="31"/>
      <c r="BE44" s="31"/>
      <c r="BF44" s="31"/>
      <c r="BG44" s="31"/>
      <c r="BH44" s="30"/>
      <c r="BI44" s="31"/>
      <c r="BJ44" s="31"/>
      <c r="BK44" s="31"/>
      <c r="BL44" s="31"/>
      <c r="BM44" s="30"/>
      <c r="BN44" s="31"/>
      <c r="BO44" s="31"/>
      <c r="BP44" s="31"/>
      <c r="BQ44" s="31"/>
      <c r="BR44" s="30"/>
      <c r="BS44" s="31"/>
      <c r="BT44" s="31"/>
      <c r="BU44" s="31"/>
      <c r="BV44" s="31"/>
      <c r="BW44" s="30"/>
      <c r="BX44" s="86" t="s">
        <v>30</v>
      </c>
      <c r="BY44" s="31"/>
      <c r="BZ44" s="31"/>
      <c r="CA44" s="31"/>
      <c r="CB44" s="21"/>
    </row>
    <row r="45" spans="9:80" ht="12.75">
      <c r="I45" s="9">
        <f>I44-20</f>
        <v>1500</v>
      </c>
      <c r="J45" s="39"/>
      <c r="K45" s="38"/>
      <c r="L45" s="38"/>
      <c r="M45" s="38"/>
      <c r="N45" s="38"/>
      <c r="O45" s="58"/>
      <c r="P45" s="38"/>
      <c r="Q45" s="38"/>
      <c r="R45" s="38"/>
      <c r="S45" s="38"/>
      <c r="T45" s="39"/>
      <c r="U45" s="38"/>
      <c r="V45" s="38"/>
      <c r="W45" s="38"/>
      <c r="X45" s="38"/>
      <c r="Y45" s="39"/>
      <c r="Z45" s="38"/>
      <c r="AA45" s="38"/>
      <c r="AB45" s="38"/>
      <c r="AC45" s="38"/>
      <c r="AD45" s="39"/>
      <c r="AE45" s="38"/>
      <c r="AF45" s="38"/>
      <c r="AG45" s="38"/>
      <c r="AH45" s="38"/>
      <c r="AI45" s="39"/>
      <c r="AJ45" s="38"/>
      <c r="AK45" s="38"/>
      <c r="AL45" s="38"/>
      <c r="AM45" s="38"/>
      <c r="AN45" s="39"/>
      <c r="AO45" s="38"/>
      <c r="AP45" s="87" t="s">
        <v>30</v>
      </c>
      <c r="AQ45" s="38"/>
      <c r="AR45" s="38"/>
      <c r="AS45" s="39"/>
      <c r="AT45" s="38"/>
      <c r="AU45" s="38"/>
      <c r="AV45" s="38"/>
      <c r="AW45" s="38"/>
      <c r="AX45" s="39"/>
      <c r="AY45" s="38"/>
      <c r="AZ45" s="38"/>
      <c r="BA45" s="38"/>
      <c r="BB45" s="38"/>
      <c r="BC45" s="39"/>
      <c r="BD45" s="38"/>
      <c r="BE45" s="38"/>
      <c r="BF45" s="38"/>
      <c r="BG45" s="38"/>
      <c r="BH45" s="39"/>
      <c r="BI45" s="38"/>
      <c r="BJ45" s="38"/>
      <c r="BK45" s="38"/>
      <c r="BL45" s="38"/>
      <c r="BM45" s="39"/>
      <c r="BN45" s="38"/>
      <c r="BO45" s="38"/>
      <c r="BP45" s="38"/>
      <c r="BQ45" s="38"/>
      <c r="BR45" s="39"/>
      <c r="BS45" s="38"/>
      <c r="BT45" s="38"/>
      <c r="BU45" s="38"/>
      <c r="BV45" s="38"/>
      <c r="BW45" s="39"/>
      <c r="BX45" s="87" t="s">
        <v>30</v>
      </c>
      <c r="BY45" s="38"/>
      <c r="BZ45" s="38"/>
      <c r="CA45" s="38"/>
      <c r="CB45" s="10"/>
    </row>
    <row r="46" spans="8:80" ht="12.75">
      <c r="H46" s="80"/>
      <c r="I46" s="80" t="s">
        <v>28</v>
      </c>
      <c r="J46" s="81">
        <v>34</v>
      </c>
      <c r="O46" s="81">
        <f>J46+1</f>
        <v>35</v>
      </c>
      <c r="T46" s="81">
        <f>O46+1</f>
        <v>36</v>
      </c>
      <c r="Y46" s="81">
        <f>T46+1</f>
        <v>37</v>
      </c>
      <c r="AD46" s="81">
        <f>Y46+1</f>
        <v>38</v>
      </c>
      <c r="AI46" s="81">
        <f>AD46+1</f>
        <v>39</v>
      </c>
      <c r="AN46" s="81">
        <f>AI46+1</f>
        <v>40</v>
      </c>
      <c r="AS46" s="81">
        <f>AN46+1</f>
        <v>41</v>
      </c>
      <c r="AX46" s="81">
        <f>AS46+1</f>
        <v>42</v>
      </c>
      <c r="AY46" s="81"/>
      <c r="BC46" s="81">
        <f>AX46+1</f>
        <v>43</v>
      </c>
      <c r="BD46" s="81"/>
      <c r="BH46" s="81">
        <f>BC46+1</f>
        <v>44</v>
      </c>
      <c r="BI46" s="81"/>
      <c r="BM46" s="81">
        <f>BH46+1</f>
        <v>45</v>
      </c>
      <c r="BN46" s="81"/>
      <c r="BR46" s="81">
        <f>BM46+1</f>
        <v>46</v>
      </c>
      <c r="BS46" s="81"/>
      <c r="BW46" s="81">
        <f>BR46+1</f>
        <v>47</v>
      </c>
      <c r="CB46" s="81">
        <f>BW46+1</f>
        <v>48</v>
      </c>
    </row>
  </sheetData>
  <sheetProtection sheet="1" objects="1" scenarios="1"/>
  <mergeCells count="6">
    <mergeCell ref="A1:F3"/>
    <mergeCell ref="I1:AF3"/>
    <mergeCell ref="E24:E26"/>
    <mergeCell ref="B30:D32"/>
    <mergeCell ref="E30:E32"/>
    <mergeCell ref="G30:G3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workbookViewId="0" topLeftCell="A1">
      <selection activeCell="C6" sqref="C6"/>
    </sheetView>
  </sheetViews>
  <sheetFormatPr defaultColWidth="12.57421875" defaultRowHeight="12.75"/>
  <cols>
    <col min="1" max="1" width="2.7109375" style="0" customWidth="1"/>
    <col min="2" max="2" width="23.28125" style="0" customWidth="1"/>
    <col min="3" max="4" width="3.8515625" style="0" customWidth="1"/>
    <col min="5" max="5" width="9.7109375" style="0" customWidth="1"/>
    <col min="6" max="7" width="3.8515625" style="0" customWidth="1"/>
    <col min="8" max="8" width="9.7109375" style="0" customWidth="1"/>
    <col min="9" max="9" width="23.28125" style="0" customWidth="1"/>
    <col min="10" max="16384" width="11.57421875" style="0" customWidth="1"/>
  </cols>
  <sheetData>
    <row r="1" ht="15">
      <c r="A1" s="93" t="s">
        <v>39</v>
      </c>
    </row>
    <row r="2" ht="12.75">
      <c r="A2" s="94" t="s">
        <v>40</v>
      </c>
    </row>
    <row r="3" ht="12.75">
      <c r="A3" s="94"/>
    </row>
    <row r="4" spans="2:9" ht="12.75" customHeight="1">
      <c r="B4" s="95" t="s">
        <v>41</v>
      </c>
      <c r="C4" s="95"/>
      <c r="D4" s="95"/>
      <c r="E4" s="95"/>
      <c r="F4" s="95"/>
      <c r="G4" s="95"/>
      <c r="H4" s="95"/>
      <c r="I4" s="95"/>
    </row>
    <row r="6" spans="2:6" ht="12.75">
      <c r="B6" s="96" t="s">
        <v>42</v>
      </c>
      <c r="C6" s="97">
        <v>38</v>
      </c>
      <c r="D6" s="29" t="s">
        <v>43</v>
      </c>
      <c r="E6" s="98">
        <f>IF(C6&lt;&gt;"",C6*6,"")</f>
        <v>228</v>
      </c>
      <c r="F6" t="s">
        <v>44</v>
      </c>
    </row>
    <row r="7" ht="12.75">
      <c r="D7" s="29"/>
    </row>
    <row r="8" spans="2:9" ht="24.75" customHeight="1">
      <c r="B8" s="95" t="s">
        <v>45</v>
      </c>
      <c r="C8" s="95"/>
      <c r="D8" s="95"/>
      <c r="E8" s="95"/>
      <c r="F8" s="95"/>
      <c r="G8" s="95"/>
      <c r="H8" s="95"/>
      <c r="I8" s="95"/>
    </row>
    <row r="9" ht="12.75">
      <c r="E9" s="29"/>
    </row>
    <row r="10" spans="2:9" ht="48.75" customHeight="1">
      <c r="B10" s="99" t="s">
        <v>46</v>
      </c>
      <c r="C10" s="99"/>
      <c r="D10" s="99"/>
      <c r="E10" s="99"/>
      <c r="F10" s="99"/>
      <c r="G10" s="99"/>
      <c r="H10" s="99"/>
      <c r="I10" s="99"/>
    </row>
    <row r="11" spans="2:9" ht="12.75" customHeight="1">
      <c r="B11" s="100" t="s">
        <v>47</v>
      </c>
      <c r="C11" s="100"/>
      <c r="D11" s="100"/>
      <c r="E11" s="100"/>
      <c r="F11" s="100"/>
      <c r="G11" s="100"/>
      <c r="H11" s="100"/>
      <c r="I11" s="100"/>
    </row>
    <row r="12" ht="12.75">
      <c r="E12" s="29"/>
    </row>
    <row r="13" spans="2:9" ht="12.75">
      <c r="B13" s="101" t="s">
        <v>48</v>
      </c>
      <c r="C13" s="101"/>
      <c r="D13" s="101"/>
      <c r="E13" s="101"/>
      <c r="F13" s="101"/>
      <c r="G13" s="101"/>
      <c r="H13" s="101"/>
      <c r="I13" s="101"/>
    </row>
    <row r="14" ht="12.75">
      <c r="E14" s="29"/>
    </row>
    <row r="15" spans="2:6" ht="12.75">
      <c r="B15" s="96" t="s">
        <v>49</v>
      </c>
      <c r="C15" s="102">
        <f>C6</f>
        <v>38</v>
      </c>
      <c r="D15" s="103" t="s">
        <v>43</v>
      </c>
      <c r="E15" s="104">
        <f>H17*C15</f>
        <v>227.0205968882542</v>
      </c>
      <c r="F15" t="s">
        <v>44</v>
      </c>
    </row>
    <row r="17" spans="2:8" ht="12.75">
      <c r="B17" s="96" t="s">
        <v>50</v>
      </c>
      <c r="C17" s="97" t="s">
        <v>51</v>
      </c>
      <c r="D17" s="29"/>
      <c r="F17" s="103" t="s">
        <v>52</v>
      </c>
      <c r="G17" s="29" t="s">
        <v>43</v>
      </c>
      <c r="H17" s="105">
        <f>IF(C18&lt;&gt;"",IF(C17="C",DGET(C22:E113,"pounds",C17:C18),IF(C17="F",DGET(F22:H183,"pounds",C17:C18),0)))</f>
        <v>5.974226233901426</v>
      </c>
    </row>
    <row r="18" spans="2:4" ht="12.75">
      <c r="B18" s="96" t="s">
        <v>53</v>
      </c>
      <c r="C18" s="97">
        <v>72</v>
      </c>
      <c r="D18" s="29"/>
    </row>
    <row r="20" spans="2:9" ht="12.75" customHeight="1">
      <c r="B20" s="106" t="s">
        <v>54</v>
      </c>
      <c r="C20" s="106"/>
      <c r="D20" s="106"/>
      <c r="E20" s="106"/>
      <c r="F20" s="106"/>
      <c r="G20" s="106"/>
      <c r="H20" s="106"/>
      <c r="I20" s="106"/>
    </row>
    <row r="21" spans="3:12" ht="12.75">
      <c r="C21" s="107" t="s">
        <v>55</v>
      </c>
      <c r="D21" s="107"/>
      <c r="E21" s="107" t="s">
        <v>2</v>
      </c>
      <c r="F21" s="108" t="s">
        <v>55</v>
      </c>
      <c r="G21" s="108"/>
      <c r="H21" s="107" t="s">
        <v>2</v>
      </c>
      <c r="L21" s="29"/>
    </row>
    <row r="22" spans="3:15" ht="12.75">
      <c r="C22" s="109" t="s">
        <v>56</v>
      </c>
      <c r="D22" s="110" t="s">
        <v>51</v>
      </c>
      <c r="E22" s="109" t="s">
        <v>44</v>
      </c>
      <c r="F22" s="111" t="s">
        <v>51</v>
      </c>
      <c r="G22" s="112" t="s">
        <v>56</v>
      </c>
      <c r="H22" s="109" t="s">
        <v>44</v>
      </c>
      <c r="L22" s="113"/>
      <c r="M22" s="18"/>
      <c r="N22" s="29"/>
      <c r="O22" s="29"/>
    </row>
    <row r="23" spans="3:8" ht="12.75">
      <c r="C23" s="114">
        <v>-40</v>
      </c>
      <c r="D23" s="115">
        <v>-40</v>
      </c>
      <c r="E23" s="116">
        <v>6.4</v>
      </c>
      <c r="F23" s="117">
        <v>-40</v>
      </c>
      <c r="G23" s="118">
        <v>-40</v>
      </c>
      <c r="H23" s="116">
        <v>6.4</v>
      </c>
    </row>
    <row r="24" spans="3:12" ht="12.75">
      <c r="C24" s="114">
        <v>-39</v>
      </c>
      <c r="D24" s="115">
        <v>-38.2</v>
      </c>
      <c r="E24" s="116">
        <v>6.392832</v>
      </c>
      <c r="F24" s="117">
        <v>-39</v>
      </c>
      <c r="G24" s="115">
        <v>-39.44444444444444</v>
      </c>
      <c r="H24" s="116">
        <v>6.396017777777778</v>
      </c>
      <c r="L24" s="113"/>
    </row>
    <row r="25" spans="3:8" ht="12.75">
      <c r="C25" s="114">
        <v>-38</v>
      </c>
      <c r="D25" s="115">
        <v>-36.400000000000006</v>
      </c>
      <c r="E25" s="116">
        <v>6.38567202816</v>
      </c>
      <c r="F25" s="117">
        <v>-38</v>
      </c>
      <c r="G25" s="115">
        <v>-38.888888888888886</v>
      </c>
      <c r="H25" s="116">
        <v>6.3920380333827165</v>
      </c>
    </row>
    <row r="26" spans="3:8" ht="12.75">
      <c r="C26" s="114">
        <v>-37</v>
      </c>
      <c r="D26" s="115">
        <v>-34.60000000000001</v>
      </c>
      <c r="E26" s="116">
        <v>6.378520075488461</v>
      </c>
      <c r="F26" s="117">
        <v>-37</v>
      </c>
      <c r="G26" s="115">
        <v>-38.33333333333333</v>
      </c>
      <c r="H26" s="116">
        <v>6.388060765273056</v>
      </c>
    </row>
    <row r="27" spans="3:8" ht="12.75">
      <c r="C27" s="114">
        <v>-36</v>
      </c>
      <c r="D27" s="115">
        <v>-32.80000000000001</v>
      </c>
      <c r="E27" s="116">
        <v>6.371376133003913</v>
      </c>
      <c r="F27" s="117">
        <v>-36</v>
      </c>
      <c r="G27" s="115">
        <v>-37.77777777777777</v>
      </c>
      <c r="H27" s="116">
        <v>6.384085971907997</v>
      </c>
    </row>
    <row r="28" spans="3:8" ht="12.75">
      <c r="C28" s="114">
        <v>-35</v>
      </c>
      <c r="D28" s="115">
        <v>-31.00000000000001</v>
      </c>
      <c r="E28" s="116">
        <v>6.364240191734949</v>
      </c>
      <c r="F28" s="117">
        <v>-35</v>
      </c>
      <c r="G28" s="115">
        <v>-37.222222222222214</v>
      </c>
      <c r="H28" s="116">
        <v>6.380113651747699</v>
      </c>
    </row>
    <row r="29" spans="3:8" ht="12.75">
      <c r="C29" s="114">
        <v>-34</v>
      </c>
      <c r="D29" s="115">
        <v>-29.20000000000001</v>
      </c>
      <c r="E29" s="116">
        <v>6.3571122427202065</v>
      </c>
      <c r="F29" s="117">
        <v>-34</v>
      </c>
      <c r="G29" s="115">
        <v>-36.66666666666666</v>
      </c>
      <c r="H29" s="116">
        <v>6.376143803253278</v>
      </c>
    </row>
    <row r="30" spans="3:8" ht="12.75">
      <c r="C30" s="114">
        <v>-33</v>
      </c>
      <c r="D30" s="115">
        <v>-27.40000000000001</v>
      </c>
      <c r="E30" s="116">
        <v>6.34999227700836</v>
      </c>
      <c r="F30" s="117">
        <v>-33</v>
      </c>
      <c r="G30" s="115">
        <v>-36.1111111111111</v>
      </c>
      <c r="H30" s="116">
        <v>6.372176424886809</v>
      </c>
    </row>
    <row r="31" spans="3:8" ht="12.75">
      <c r="C31" s="114">
        <v>-32</v>
      </c>
      <c r="D31" s="115">
        <v>-25.60000000000001</v>
      </c>
      <c r="E31" s="116">
        <v>6.342880285658111</v>
      </c>
      <c r="F31" s="117">
        <v>-32</v>
      </c>
      <c r="G31" s="115">
        <v>-35.55555555555554</v>
      </c>
      <c r="H31" s="116">
        <v>6.368211515111324</v>
      </c>
    </row>
    <row r="32" spans="3:8" ht="12.75">
      <c r="C32" s="114">
        <v>-31</v>
      </c>
      <c r="D32" s="115">
        <v>-23.800000000000008</v>
      </c>
      <c r="E32" s="116">
        <v>6.335776259738173</v>
      </c>
      <c r="F32" s="117">
        <v>-31</v>
      </c>
      <c r="G32" s="115">
        <v>-34.999999999999986</v>
      </c>
      <c r="H32" s="116">
        <v>6.36424907239081</v>
      </c>
    </row>
    <row r="33" spans="3:8" ht="12.75">
      <c r="C33" s="114">
        <v>-30</v>
      </c>
      <c r="D33" s="115">
        <v>-22.000000000000007</v>
      </c>
      <c r="E33" s="116">
        <v>6.328680190327266</v>
      </c>
      <c r="F33" s="117">
        <v>-30</v>
      </c>
      <c r="G33" s="115">
        <v>-34.44444444444443</v>
      </c>
      <c r="H33" s="116">
        <v>6.360289095190211</v>
      </c>
    </row>
    <row r="34" spans="3:8" ht="12.75">
      <c r="C34" s="114">
        <v>-29</v>
      </c>
      <c r="D34" s="115">
        <v>-20.200000000000006</v>
      </c>
      <c r="E34" s="116">
        <v>6.3215920685141</v>
      </c>
      <c r="F34" s="117">
        <v>-29</v>
      </c>
      <c r="G34" s="115">
        <v>-33.88888888888887</v>
      </c>
      <c r="H34" s="116">
        <v>6.356331581975426</v>
      </c>
    </row>
    <row r="35" spans="3:8" ht="12.75">
      <c r="C35" s="114">
        <v>-28</v>
      </c>
      <c r="D35" s="115">
        <v>-18.400000000000006</v>
      </c>
      <c r="E35" s="116">
        <v>6.314511885397364</v>
      </c>
      <c r="F35" s="117">
        <v>-28</v>
      </c>
      <c r="G35" s="115">
        <v>-33.333333333333314</v>
      </c>
      <c r="H35" s="116">
        <v>6.352376531213308</v>
      </c>
    </row>
    <row r="36" spans="3:8" ht="12.75">
      <c r="C36" s="114">
        <v>-27</v>
      </c>
      <c r="D36" s="115">
        <v>-16.600000000000005</v>
      </c>
      <c r="E36" s="116">
        <v>6.3074396320857185</v>
      </c>
      <c r="F36" s="117">
        <v>-27</v>
      </c>
      <c r="G36" s="115">
        <v>-32.77777777777776</v>
      </c>
      <c r="H36" s="116">
        <v>6.348423941371664</v>
      </c>
    </row>
    <row r="37" spans="3:8" ht="12.75">
      <c r="C37" s="114">
        <v>-26</v>
      </c>
      <c r="D37" s="115">
        <v>-14.800000000000004</v>
      </c>
      <c r="E37" s="116">
        <v>6.300375299697783</v>
      </c>
      <c r="F37" s="117">
        <v>-26</v>
      </c>
      <c r="G37" s="115">
        <v>-32.2222222222222</v>
      </c>
      <c r="H37" s="116">
        <v>6.344473810919254</v>
      </c>
    </row>
    <row r="38" spans="3:8" ht="12.75">
      <c r="C38" s="114">
        <v>-25</v>
      </c>
      <c r="D38" s="115">
        <v>-13.000000000000004</v>
      </c>
      <c r="E38" s="116">
        <v>6.293318879362121</v>
      </c>
      <c r="F38" s="117">
        <v>-25</v>
      </c>
      <c r="G38" s="115">
        <v>-31.666666666666643</v>
      </c>
      <c r="H38" s="116">
        <v>6.340526138325793</v>
      </c>
    </row>
    <row r="39" spans="3:8" ht="12.75">
      <c r="C39" s="114">
        <v>-24</v>
      </c>
      <c r="D39" s="115">
        <v>-11.200000000000003</v>
      </c>
      <c r="E39" s="116">
        <v>6.286270362217236</v>
      </c>
      <c r="F39" s="117">
        <v>-24</v>
      </c>
      <c r="G39" s="115">
        <v>-31.111111111111086</v>
      </c>
      <c r="H39" s="116">
        <v>6.336580922061946</v>
      </c>
    </row>
    <row r="40" spans="3:8" ht="12.75">
      <c r="C40" s="114">
        <v>-23</v>
      </c>
      <c r="D40" s="115">
        <v>-9.400000000000002</v>
      </c>
      <c r="E40" s="116">
        <v>6.279229739411552</v>
      </c>
      <c r="F40" s="117">
        <v>-23</v>
      </c>
      <c r="G40" s="115">
        <v>-30.55555555555553</v>
      </c>
      <c r="H40" s="116">
        <v>6.33263816059933</v>
      </c>
    </row>
    <row r="41" spans="3:8" ht="12.75">
      <c r="C41" s="114">
        <v>-22</v>
      </c>
      <c r="D41" s="115">
        <v>-7.600000000000002</v>
      </c>
      <c r="E41" s="116">
        <v>6.272197002103411</v>
      </c>
      <c r="F41" s="117">
        <v>-22</v>
      </c>
      <c r="G41" s="115">
        <v>-29.99999999999997</v>
      </c>
      <c r="H41" s="116">
        <v>6.328697852410512</v>
      </c>
    </row>
    <row r="42" spans="3:8" ht="12.75">
      <c r="C42" s="114">
        <v>-21</v>
      </c>
      <c r="D42" s="115">
        <v>-5.8000000000000025</v>
      </c>
      <c r="E42" s="116">
        <v>6.265172141461055</v>
      </c>
      <c r="F42" s="117">
        <v>-21</v>
      </c>
      <c r="G42" s="115">
        <v>-29.444444444444414</v>
      </c>
      <c r="H42" s="116">
        <v>6.324759995969012</v>
      </c>
    </row>
    <row r="43" spans="3:8" ht="12.75">
      <c r="C43" s="114">
        <v>-20</v>
      </c>
      <c r="D43" s="115">
        <v>-4.000000000000003</v>
      </c>
      <c r="E43" s="116">
        <v>6.258155148662619</v>
      </c>
      <c r="F43" s="117">
        <v>-20</v>
      </c>
      <c r="G43" s="115">
        <v>-28.888888888888857</v>
      </c>
      <c r="H43" s="116">
        <v>6.320824589749298</v>
      </c>
    </row>
    <row r="44" spans="3:8" ht="12.75">
      <c r="C44" s="114">
        <v>-19</v>
      </c>
      <c r="D44" s="115">
        <v>-2.200000000000003</v>
      </c>
      <c r="E44" s="116">
        <v>6.251146014896117</v>
      </c>
      <c r="F44" s="117">
        <v>-19</v>
      </c>
      <c r="G44" s="115">
        <v>-28.3333333333333</v>
      </c>
      <c r="H44" s="116">
        <v>6.316891632226787</v>
      </c>
    </row>
    <row r="45" spans="3:8" ht="12.75">
      <c r="C45" s="114">
        <v>-18</v>
      </c>
      <c r="D45" s="115">
        <v>-0.4000000000000028</v>
      </c>
      <c r="E45" s="116">
        <v>6.244144731359433</v>
      </c>
      <c r="F45" s="117">
        <v>-18</v>
      </c>
      <c r="G45" s="115">
        <v>-27.777777777777743</v>
      </c>
      <c r="H45" s="116">
        <v>6.312961121877846</v>
      </c>
    </row>
    <row r="46" spans="3:8" ht="12.75">
      <c r="C46" s="114">
        <v>-17</v>
      </c>
      <c r="D46" s="115">
        <v>1.3999999999999972</v>
      </c>
      <c r="E46" s="116">
        <v>6.237151289260311</v>
      </c>
      <c r="F46" s="117">
        <v>-17</v>
      </c>
      <c r="G46" s="115">
        <v>-27.222222222222186</v>
      </c>
      <c r="H46" s="116">
        <v>6.309033057179788</v>
      </c>
    </row>
    <row r="47" spans="3:8" ht="12.75">
      <c r="C47" s="114">
        <v>-16</v>
      </c>
      <c r="D47" s="115">
        <v>3.1999999999999975</v>
      </c>
      <c r="E47" s="116">
        <v>6.230165679816339</v>
      </c>
      <c r="F47" s="117">
        <v>-16</v>
      </c>
      <c r="G47" s="115">
        <v>-26.66666666666663</v>
      </c>
      <c r="H47" s="116">
        <v>6.305107436610877</v>
      </c>
    </row>
    <row r="48" spans="3:8" ht="12.75">
      <c r="C48" s="114">
        <v>-15</v>
      </c>
      <c r="D48" s="115">
        <v>4.999999999999997</v>
      </c>
      <c r="E48" s="116">
        <v>6.223187894254944</v>
      </c>
      <c r="F48" s="117">
        <v>-15</v>
      </c>
      <c r="G48" s="115">
        <v>-26.11111111111107</v>
      </c>
      <c r="H48" s="116">
        <v>6.301184258650319</v>
      </c>
    </row>
    <row r="49" spans="3:8" ht="12.75">
      <c r="C49" s="114">
        <v>-14</v>
      </c>
      <c r="D49" s="115">
        <v>6.799999999999997</v>
      </c>
      <c r="E49" s="116">
        <v>6.216217923813379</v>
      </c>
      <c r="F49" s="117">
        <v>-14</v>
      </c>
      <c r="G49" s="115">
        <v>-25.555555555555515</v>
      </c>
      <c r="H49" s="116">
        <v>6.2972635217782695</v>
      </c>
    </row>
    <row r="50" spans="3:8" ht="12.75">
      <c r="C50" s="114">
        <v>-13</v>
      </c>
      <c r="D50" s="115">
        <v>8.599999999999998</v>
      </c>
      <c r="E50" s="116">
        <v>6.209255759738708</v>
      </c>
      <c r="F50" s="117">
        <v>-13</v>
      </c>
      <c r="G50" s="115">
        <v>-24.999999999999957</v>
      </c>
      <c r="H50" s="116">
        <v>6.2933452244758294</v>
      </c>
    </row>
    <row r="51" spans="3:8" ht="12.75">
      <c r="C51" s="114">
        <v>-12</v>
      </c>
      <c r="D51" s="115">
        <v>10.399999999999999</v>
      </c>
      <c r="E51" s="116">
        <v>6.202301393287801</v>
      </c>
      <c r="F51" s="117">
        <v>-12</v>
      </c>
      <c r="G51" s="115">
        <v>-24.4444444444444</v>
      </c>
      <c r="H51" s="116">
        <v>6.289429365225044</v>
      </c>
    </row>
    <row r="52" spans="3:8" ht="12.75">
      <c r="C52" s="114">
        <v>-11</v>
      </c>
      <c r="D52" s="115">
        <v>12.2</v>
      </c>
      <c r="E52" s="116">
        <v>6.195354815727319</v>
      </c>
      <c r="F52" s="117">
        <v>-11</v>
      </c>
      <c r="G52" s="115">
        <v>-23.888888888888843</v>
      </c>
      <c r="H52" s="116">
        <v>6.285515942508904</v>
      </c>
    </row>
    <row r="53" spans="3:8" ht="12.75">
      <c r="C53" s="114">
        <v>-10</v>
      </c>
      <c r="D53" s="115">
        <v>14</v>
      </c>
      <c r="E53" s="116">
        <v>6.188416018333704</v>
      </c>
      <c r="F53" s="117">
        <v>-10</v>
      </c>
      <c r="G53" s="115">
        <v>-23.333333333333286</v>
      </c>
      <c r="H53" s="116">
        <v>6.281604954811343</v>
      </c>
    </row>
    <row r="54" spans="3:8" ht="12.75">
      <c r="C54" s="114">
        <v>-9</v>
      </c>
      <c r="D54" s="115">
        <v>15.8</v>
      </c>
      <c r="E54" s="116">
        <v>6.18148499239317</v>
      </c>
      <c r="F54" s="117">
        <v>-9</v>
      </c>
      <c r="G54" s="115">
        <v>-22.77777777777773</v>
      </c>
      <c r="H54" s="116">
        <v>6.277696400617238</v>
      </c>
    </row>
    <row r="55" spans="3:8" ht="12.75">
      <c r="C55" s="114">
        <v>-8</v>
      </c>
      <c r="D55" s="115">
        <v>17.6</v>
      </c>
      <c r="E55" s="116">
        <v>6.174561729201689</v>
      </c>
      <c r="F55" s="117">
        <v>-8</v>
      </c>
      <c r="G55" s="115">
        <v>-22.22222222222217</v>
      </c>
      <c r="H55" s="116">
        <v>6.2737902784124095</v>
      </c>
    </row>
    <row r="56" spans="3:8" ht="12.75">
      <c r="C56" s="114">
        <v>-7</v>
      </c>
      <c r="D56" s="115">
        <v>19.400000000000002</v>
      </c>
      <c r="E56" s="116">
        <v>6.1676462200649835</v>
      </c>
      <c r="F56" s="117">
        <v>-7</v>
      </c>
      <c r="G56" s="115">
        <v>-21.666666666666615</v>
      </c>
      <c r="H56" s="116">
        <v>6.2698865866836195</v>
      </c>
    </row>
    <row r="57" spans="3:8" ht="12.75">
      <c r="C57" s="114">
        <v>-6</v>
      </c>
      <c r="D57" s="115">
        <v>21.200000000000003</v>
      </c>
      <c r="E57" s="116">
        <v>6.16073845629851</v>
      </c>
      <c r="F57" s="117">
        <v>-6</v>
      </c>
      <c r="G57" s="115">
        <v>-21.111111111111057</v>
      </c>
      <c r="H57" s="116">
        <v>6.265985323918572</v>
      </c>
    </row>
    <row r="58" spans="3:8" ht="12.75">
      <c r="C58" s="114">
        <v>-5</v>
      </c>
      <c r="D58" s="115">
        <v>23.000000000000004</v>
      </c>
      <c r="E58" s="116">
        <v>6.153838429227456</v>
      </c>
      <c r="F58" s="117">
        <v>-5</v>
      </c>
      <c r="G58" s="115">
        <v>-20.5555555555555</v>
      </c>
      <c r="H58" s="116">
        <v>6.262086488605911</v>
      </c>
    </row>
    <row r="59" spans="3:8" ht="12.75">
      <c r="C59" s="114">
        <v>-4</v>
      </c>
      <c r="D59" s="115">
        <v>24.800000000000004</v>
      </c>
      <c r="E59" s="116">
        <v>6.146946130186721</v>
      </c>
      <c r="F59" s="117">
        <v>-4</v>
      </c>
      <c r="G59" s="115">
        <v>-19.999999999999943</v>
      </c>
      <c r="H59" s="116">
        <v>6.258190079235224</v>
      </c>
    </row>
    <row r="60" spans="3:8" ht="12.75">
      <c r="C60" s="114">
        <v>-3</v>
      </c>
      <c r="D60" s="115">
        <v>26.600000000000005</v>
      </c>
      <c r="E60" s="116">
        <v>6.140061550520912</v>
      </c>
      <c r="F60" s="117">
        <v>-3</v>
      </c>
      <c r="G60" s="115">
        <v>-19.444444444444386</v>
      </c>
      <c r="H60" s="116">
        <v>6.2542960942970325</v>
      </c>
    </row>
    <row r="61" spans="3:8" ht="12.75">
      <c r="C61" s="114">
        <v>-2</v>
      </c>
      <c r="D61" s="115">
        <v>28.400000000000006</v>
      </c>
      <c r="E61" s="116">
        <v>6.1331846815843285</v>
      </c>
      <c r="F61" s="117">
        <v>-2</v>
      </c>
      <c r="G61" s="115">
        <v>-18.88888888888883</v>
      </c>
      <c r="H61" s="116">
        <v>6.250404532282803</v>
      </c>
    </row>
    <row r="62" spans="3:8" ht="12.75">
      <c r="C62" s="114">
        <v>-1</v>
      </c>
      <c r="D62" s="115">
        <v>30.200000000000006</v>
      </c>
      <c r="E62" s="116">
        <v>6.126315514740954</v>
      </c>
      <c r="F62" s="117">
        <v>-1</v>
      </c>
      <c r="G62" s="115">
        <v>-18.33333333333327</v>
      </c>
      <c r="H62" s="116">
        <v>6.246515391684938</v>
      </c>
    </row>
    <row r="63" spans="3:8" ht="12.75">
      <c r="C63" s="114">
        <v>0</v>
      </c>
      <c r="D63" s="115">
        <v>32.00000000000001</v>
      </c>
      <c r="E63" s="116">
        <v>6.119454041364444</v>
      </c>
      <c r="F63" s="117">
        <v>0</v>
      </c>
      <c r="G63" s="115">
        <v>-17.777777777777715</v>
      </c>
      <c r="H63" s="116">
        <v>6.242628670996779</v>
      </c>
    </row>
    <row r="64" spans="3:8" ht="12.75">
      <c r="C64" s="114">
        <v>1</v>
      </c>
      <c r="D64" s="115">
        <v>33.800000000000004</v>
      </c>
      <c r="E64" s="116">
        <v>6.112600252838115</v>
      </c>
      <c r="F64" s="117">
        <v>1</v>
      </c>
      <c r="G64" s="115">
        <v>-17.222222222222157</v>
      </c>
      <c r="H64" s="116">
        <v>6.238744368712603</v>
      </c>
    </row>
    <row r="65" spans="3:8" ht="12.75">
      <c r="C65" s="114">
        <v>2</v>
      </c>
      <c r="D65" s="115">
        <v>35.6</v>
      </c>
      <c r="E65" s="116">
        <v>6.105754140554937</v>
      </c>
      <c r="F65" s="117">
        <v>2</v>
      </c>
      <c r="G65" s="115">
        <v>-16.6666666666666</v>
      </c>
      <c r="H65" s="116">
        <v>6.2348624833276265</v>
      </c>
    </row>
    <row r="66" spans="3:8" ht="12.75">
      <c r="C66" s="114">
        <v>3</v>
      </c>
      <c r="D66" s="115">
        <v>37.4</v>
      </c>
      <c r="E66" s="116">
        <v>6.0989156959175155</v>
      </c>
      <c r="F66" s="117">
        <v>3</v>
      </c>
      <c r="G66" s="115">
        <v>-16.111111111111043</v>
      </c>
      <c r="H66" s="116">
        <v>6.230983013338</v>
      </c>
    </row>
    <row r="67" spans="3:8" ht="12.75">
      <c r="C67" s="114">
        <v>4</v>
      </c>
      <c r="D67" s="115">
        <v>39.199999999999996</v>
      </c>
      <c r="E67" s="116">
        <v>6.092084910338088</v>
      </c>
      <c r="F67" s="117">
        <v>4</v>
      </c>
      <c r="G67" s="115">
        <v>-15.555555555555488</v>
      </c>
      <c r="H67" s="116">
        <v>6.227105957240812</v>
      </c>
    </row>
    <row r="68" spans="3:8" ht="12.75">
      <c r="C68" s="114">
        <v>5</v>
      </c>
      <c r="D68" s="115">
        <v>40.99999999999999</v>
      </c>
      <c r="E68" s="116">
        <v>6.08526177523851</v>
      </c>
      <c r="F68" s="117">
        <v>5</v>
      </c>
      <c r="G68" s="115">
        <v>-14.999999999999932</v>
      </c>
      <c r="H68" s="116">
        <v>6.223231313534084</v>
      </c>
    </row>
    <row r="69" spans="3:8" ht="12.75">
      <c r="C69" s="114">
        <v>6</v>
      </c>
      <c r="D69" s="115">
        <v>42.79999999999999</v>
      </c>
      <c r="E69" s="116">
        <v>6.078446282050242</v>
      </c>
      <c r="F69" s="117">
        <v>6</v>
      </c>
      <c r="G69" s="115">
        <v>-14.444444444444377</v>
      </c>
      <c r="H69" s="116">
        <v>6.2193590807167745</v>
      </c>
    </row>
    <row r="70" spans="3:8" ht="12.75">
      <c r="C70" s="114">
        <v>7</v>
      </c>
      <c r="D70" s="115">
        <v>44.59999999999999</v>
      </c>
      <c r="E70" s="116">
        <v>6.071638422214346</v>
      </c>
      <c r="F70" s="117">
        <v>7</v>
      </c>
      <c r="G70" s="115">
        <v>-13.888888888888822</v>
      </c>
      <c r="H70" s="116">
        <v>6.215489257288773</v>
      </c>
    </row>
    <row r="71" spans="3:8" ht="12.75">
      <c r="C71" s="114">
        <v>8</v>
      </c>
      <c r="D71" s="115">
        <v>46.399999999999984</v>
      </c>
      <c r="E71" s="116">
        <v>6.064838187181466</v>
      </c>
      <c r="F71" s="117">
        <v>8</v>
      </c>
      <c r="G71" s="115">
        <v>-13.333333333333266</v>
      </c>
      <c r="H71" s="116">
        <v>6.211621841750905</v>
      </c>
    </row>
    <row r="72" spans="3:8" ht="12.75">
      <c r="C72" s="114">
        <v>9</v>
      </c>
      <c r="D72" s="115">
        <v>48.19999999999998</v>
      </c>
      <c r="E72" s="116">
        <v>6.058045568411822</v>
      </c>
      <c r="F72" s="117">
        <v>9</v>
      </c>
      <c r="G72" s="115">
        <v>-12.777777777777711</v>
      </c>
      <c r="H72" s="116">
        <v>6.207756832604926</v>
      </c>
    </row>
    <row r="73" spans="3:8" ht="12.75">
      <c r="C73" s="114">
        <v>10</v>
      </c>
      <c r="D73" s="115">
        <v>49.99999999999998</v>
      </c>
      <c r="E73" s="116">
        <v>6.051260557375201</v>
      </c>
      <c r="F73" s="117">
        <v>10</v>
      </c>
      <c r="G73" s="115">
        <v>-12.222222222222156</v>
      </c>
      <c r="H73" s="116">
        <v>6.203894228353527</v>
      </c>
    </row>
    <row r="74" spans="3:8" ht="12.75">
      <c r="C74" s="114">
        <v>11</v>
      </c>
      <c r="D74" s="115">
        <v>51.799999999999976</v>
      </c>
      <c r="E74" s="116">
        <v>6.044483145550941</v>
      </c>
      <c r="F74" s="117">
        <v>11</v>
      </c>
      <c r="G74" s="115">
        <v>-11.6666666666666</v>
      </c>
      <c r="H74" s="116">
        <v>6.20003402750033</v>
      </c>
    </row>
    <row r="75" spans="3:8" ht="12.75">
      <c r="C75" s="114">
        <v>12</v>
      </c>
      <c r="D75" s="115">
        <v>53.59999999999997</v>
      </c>
      <c r="E75" s="116">
        <v>6.037713324427924</v>
      </c>
      <c r="F75" s="117">
        <v>12</v>
      </c>
      <c r="G75" s="115">
        <v>-11.111111111111045</v>
      </c>
      <c r="H75" s="116">
        <v>6.196176228549885</v>
      </c>
    </row>
    <row r="76" spans="3:8" ht="12.75">
      <c r="C76" s="114">
        <v>13</v>
      </c>
      <c r="D76" s="115">
        <v>55.39999999999997</v>
      </c>
      <c r="E76" s="116">
        <v>6.030951085504564</v>
      </c>
      <c r="F76" s="117">
        <v>13</v>
      </c>
      <c r="G76" s="115">
        <v>-10.55555555555549</v>
      </c>
      <c r="H76" s="116">
        <v>6.192320830007676</v>
      </c>
    </row>
    <row r="77" spans="3:8" ht="12.75">
      <c r="C77" s="114">
        <v>14</v>
      </c>
      <c r="D77" s="115">
        <v>57.19999999999997</v>
      </c>
      <c r="E77" s="116">
        <v>6.024196420288799</v>
      </c>
      <c r="F77" s="117">
        <v>14</v>
      </c>
      <c r="G77" s="115">
        <v>-9.999999999999934</v>
      </c>
      <c r="H77" s="116">
        <v>6.188467830380116</v>
      </c>
    </row>
    <row r="78" spans="3:10" ht="12.75">
      <c r="C78" s="114">
        <v>15</v>
      </c>
      <c r="D78" s="115">
        <v>58.999999999999964</v>
      </c>
      <c r="E78" s="116">
        <v>6.017449320298076</v>
      </c>
      <c r="F78" s="117">
        <v>15</v>
      </c>
      <c r="G78" s="115">
        <v>-9.444444444444379</v>
      </c>
      <c r="H78" s="116">
        <v>6.184617228174546</v>
      </c>
      <c r="J78" s="119"/>
    </row>
    <row r="79" spans="3:10" ht="12.75">
      <c r="C79" s="114">
        <v>16</v>
      </c>
      <c r="D79" s="115">
        <v>60.79999999999996</v>
      </c>
      <c r="E79" s="116">
        <v>6.011431870977778</v>
      </c>
      <c r="F79" s="117">
        <v>16</v>
      </c>
      <c r="G79" s="115">
        <v>-8.888888888888824</v>
      </c>
      <c r="H79" s="116">
        <v>6.180769021899238</v>
      </c>
      <c r="J79" s="119"/>
    </row>
    <row r="80" spans="3:10" ht="12.75">
      <c r="C80" s="114">
        <v>17</v>
      </c>
      <c r="D80" s="115">
        <v>62.59999999999996</v>
      </c>
      <c r="E80" s="116">
        <v>6.0054204391068</v>
      </c>
      <c r="F80" s="117">
        <v>17</v>
      </c>
      <c r="G80" s="115">
        <v>-8.333333333333268</v>
      </c>
      <c r="H80" s="116">
        <v>6.176923210063389</v>
      </c>
      <c r="J80" s="119"/>
    </row>
    <row r="81" spans="3:8" ht="12.75">
      <c r="C81" s="114">
        <v>18</v>
      </c>
      <c r="D81" s="115">
        <v>64.39999999999996</v>
      </c>
      <c r="E81" s="116">
        <v>5.999415018667693</v>
      </c>
      <c r="F81" s="117">
        <v>18</v>
      </c>
      <c r="G81" s="115">
        <v>-7.777777777777713</v>
      </c>
      <c r="H81" s="116">
        <v>6.173079791177128</v>
      </c>
    </row>
    <row r="82" spans="3:8" ht="12.75">
      <c r="C82" s="114">
        <v>19</v>
      </c>
      <c r="D82" s="115">
        <v>66.19999999999996</v>
      </c>
      <c r="E82" s="116">
        <v>5.993415603649026</v>
      </c>
      <c r="F82" s="117">
        <v>19</v>
      </c>
      <c r="G82" s="115">
        <v>-7.2222222222221575</v>
      </c>
      <c r="H82" s="116">
        <v>6.1692387637515065</v>
      </c>
    </row>
    <row r="83" spans="3:8" ht="12.75">
      <c r="C83" s="114">
        <v>20</v>
      </c>
      <c r="D83" s="115">
        <v>67.99999999999996</v>
      </c>
      <c r="E83" s="116">
        <v>5.987422188045376</v>
      </c>
      <c r="F83" s="117">
        <v>20</v>
      </c>
      <c r="G83" s="115">
        <v>-6.666666666666602</v>
      </c>
      <c r="H83" s="116">
        <v>6.165400126298506</v>
      </c>
    </row>
    <row r="84" spans="3:8" ht="12.75">
      <c r="C84" s="114">
        <v>21</v>
      </c>
      <c r="D84" s="115">
        <v>69.79999999999995</v>
      </c>
      <c r="E84" s="116">
        <v>5.981434765857331</v>
      </c>
      <c r="F84" s="117">
        <v>21</v>
      </c>
      <c r="G84" s="115">
        <v>-6.111111111111047</v>
      </c>
      <c r="H84" s="116">
        <v>6.161563877331031</v>
      </c>
    </row>
    <row r="85" spans="3:8" ht="12.75">
      <c r="C85" s="114">
        <v>22</v>
      </c>
      <c r="D85" s="115">
        <v>71.59999999999995</v>
      </c>
      <c r="E85" s="116">
        <v>5.975453331091473</v>
      </c>
      <c r="F85" s="117">
        <v>22</v>
      </c>
      <c r="G85" s="115">
        <v>-5.555555555555491</v>
      </c>
      <c r="H85" s="116">
        <v>6.1577300153629135</v>
      </c>
    </row>
    <row r="86" spans="3:8" ht="12.75">
      <c r="C86" s="114">
        <v>23</v>
      </c>
      <c r="D86" s="115">
        <v>73.39999999999995</v>
      </c>
      <c r="E86" s="116">
        <v>5.969477877760382</v>
      </c>
      <c r="F86" s="117">
        <v>23</v>
      </c>
      <c r="G86" s="115">
        <v>-4.999999999999936</v>
      </c>
      <c r="H86" s="116">
        <v>6.15389853890891</v>
      </c>
    </row>
    <row r="87" spans="3:8" ht="12.75">
      <c r="C87" s="114">
        <v>24</v>
      </c>
      <c r="D87" s="115">
        <v>75.19999999999995</v>
      </c>
      <c r="E87" s="116">
        <v>5.963508399882621</v>
      </c>
      <c r="F87" s="117">
        <v>24</v>
      </c>
      <c r="G87" s="115">
        <v>-4.444444444444381</v>
      </c>
      <c r="H87" s="116">
        <v>6.1500694464847</v>
      </c>
    </row>
    <row r="88" spans="3:8" ht="12.75">
      <c r="C88" s="114">
        <v>25</v>
      </c>
      <c r="D88" s="115">
        <v>76.99999999999994</v>
      </c>
      <c r="E88" s="116">
        <v>5.957544891482739</v>
      </c>
      <c r="F88" s="117">
        <v>25</v>
      </c>
      <c r="G88" s="115">
        <v>-3.8888888888888253</v>
      </c>
      <c r="H88" s="116">
        <v>6.1462427366068875</v>
      </c>
    </row>
    <row r="89" spans="3:8" ht="12.75">
      <c r="C89" s="114">
        <v>26</v>
      </c>
      <c r="D89" s="115">
        <v>78.79999999999994</v>
      </c>
      <c r="E89" s="116">
        <v>5.951587346591256</v>
      </c>
      <c r="F89" s="117">
        <v>26</v>
      </c>
      <c r="G89" s="115">
        <v>-3.33333333333327</v>
      </c>
      <c r="H89" s="116">
        <v>6.142418407792999</v>
      </c>
    </row>
    <row r="90" spans="3:8" ht="12.75">
      <c r="C90" s="114">
        <v>27</v>
      </c>
      <c r="D90" s="115">
        <v>80.59999999999994</v>
      </c>
      <c r="E90" s="116">
        <v>5.945635759244665</v>
      </c>
      <c r="F90" s="117">
        <v>27</v>
      </c>
      <c r="G90" s="115">
        <v>-2.7777777777777146</v>
      </c>
      <c r="H90" s="116">
        <v>6.138596458561483</v>
      </c>
    </row>
    <row r="91" spans="3:8" ht="12.75">
      <c r="C91" s="114">
        <v>28</v>
      </c>
      <c r="D91" s="115">
        <v>82.39999999999993</v>
      </c>
      <c r="E91" s="116">
        <v>5.93969012348542</v>
      </c>
      <c r="F91" s="117">
        <v>28</v>
      </c>
      <c r="G91" s="115">
        <v>-2.2222222222221593</v>
      </c>
      <c r="H91" s="116">
        <v>6.134776887431711</v>
      </c>
    </row>
    <row r="92" spans="3:8" ht="12.75">
      <c r="C92" s="114">
        <v>29</v>
      </c>
      <c r="D92" s="115">
        <v>84.19999999999993</v>
      </c>
      <c r="E92" s="116">
        <v>5.933750433361935</v>
      </c>
      <c r="F92" s="117">
        <v>29</v>
      </c>
      <c r="G92" s="115">
        <v>-1.6666666666666037</v>
      </c>
      <c r="H92" s="116">
        <v>6.130959692923976</v>
      </c>
    </row>
    <row r="93" spans="3:8" ht="12.75">
      <c r="C93" s="114">
        <v>30</v>
      </c>
      <c r="D93" s="115">
        <v>85.99999999999993</v>
      </c>
      <c r="E93" s="116">
        <v>5.927816682928572</v>
      </c>
      <c r="F93" s="117">
        <v>30</v>
      </c>
      <c r="G93" s="115">
        <v>-1.111111111111048</v>
      </c>
      <c r="H93" s="116">
        <v>6.12714487355949</v>
      </c>
    </row>
    <row r="94" spans="3:8" ht="12.75">
      <c r="C94" s="114">
        <v>31</v>
      </c>
      <c r="D94" s="115">
        <v>87.79999999999993</v>
      </c>
      <c r="E94" s="116">
        <v>5.921888866245644</v>
      </c>
      <c r="F94" s="117">
        <v>31</v>
      </c>
      <c r="G94" s="115">
        <v>-0.5555555555554925</v>
      </c>
      <c r="H94" s="116">
        <v>6.123332427860387</v>
      </c>
    </row>
    <row r="95" spans="3:8" ht="12.75">
      <c r="C95" s="114">
        <v>32</v>
      </c>
      <c r="D95" s="115">
        <v>89.59999999999992</v>
      </c>
      <c r="E95" s="116">
        <v>5.915966977379399</v>
      </c>
      <c r="F95" s="117">
        <v>32</v>
      </c>
      <c r="G95" s="115">
        <v>6.306066779870889E-14</v>
      </c>
      <c r="H95" s="116">
        <v>6.119522354349718</v>
      </c>
    </row>
    <row r="96" spans="3:8" ht="12.75">
      <c r="C96" s="114">
        <v>33</v>
      </c>
      <c r="D96" s="115">
        <v>91.39999999999992</v>
      </c>
      <c r="E96" s="116">
        <v>5.910051010402019</v>
      </c>
      <c r="F96" s="117">
        <v>33</v>
      </c>
      <c r="G96" s="115">
        <v>0.5555555555556186</v>
      </c>
      <c r="H96" s="116">
        <v>6.115714651551456</v>
      </c>
    </row>
    <row r="97" spans="3:8" ht="12.75">
      <c r="C97" s="114">
        <v>34</v>
      </c>
      <c r="D97" s="115">
        <v>93.19999999999992</v>
      </c>
      <c r="E97" s="116">
        <v>5.904140959391617</v>
      </c>
      <c r="F97" s="117">
        <v>34</v>
      </c>
      <c r="G97" s="115">
        <v>1.1111111111111742</v>
      </c>
      <c r="H97" s="116">
        <v>6.111909317990491</v>
      </c>
    </row>
    <row r="98" spans="3:8" ht="12.75">
      <c r="C98" s="114">
        <v>35</v>
      </c>
      <c r="D98" s="115">
        <v>94.99999999999991</v>
      </c>
      <c r="E98" s="116">
        <v>5.898236818432225</v>
      </c>
      <c r="F98" s="117">
        <v>35</v>
      </c>
      <c r="G98" s="115">
        <v>1.6666666666667298</v>
      </c>
      <c r="H98" s="116">
        <v>6.10810635219263</v>
      </c>
    </row>
    <row r="99" spans="3:8" ht="12.75">
      <c r="C99" s="114">
        <v>36</v>
      </c>
      <c r="D99" s="115">
        <v>96.79999999999991</v>
      </c>
      <c r="E99" s="116">
        <v>5.892338581613792</v>
      </c>
      <c r="F99" s="117">
        <v>36</v>
      </c>
      <c r="G99" s="115">
        <v>2.2222222222222854</v>
      </c>
      <c r="H99" s="116">
        <v>6.104305752684599</v>
      </c>
    </row>
    <row r="100" spans="3:8" ht="12.75">
      <c r="C100" s="114">
        <v>37</v>
      </c>
      <c r="D100" s="115">
        <v>98.59999999999991</v>
      </c>
      <c r="E100" s="116">
        <v>5.886446243032179</v>
      </c>
      <c r="F100" s="117">
        <v>37</v>
      </c>
      <c r="G100" s="115">
        <v>2.7777777777778407</v>
      </c>
      <c r="H100" s="116">
        <v>6.10050751799404</v>
      </c>
    </row>
    <row r="101" spans="3:8" ht="12.75">
      <c r="C101" s="114">
        <v>38</v>
      </c>
      <c r="D101" s="115">
        <v>100.3999999999999</v>
      </c>
      <c r="E101" s="116">
        <v>5.8805597967891465</v>
      </c>
      <c r="F101" s="117">
        <v>38</v>
      </c>
      <c r="G101" s="115">
        <v>3.333333333333396</v>
      </c>
      <c r="H101" s="116">
        <v>6.096711646649511</v>
      </c>
    </row>
    <row r="102" spans="3:8" ht="12.75">
      <c r="C102" s="114">
        <v>39</v>
      </c>
      <c r="D102" s="115">
        <v>102.1999999999999</v>
      </c>
      <c r="E102" s="116">
        <v>5.874679236992358</v>
      </c>
      <c r="F102" s="117">
        <v>39</v>
      </c>
      <c r="G102" s="115">
        <v>3.8888888888889515</v>
      </c>
      <c r="H102" s="116">
        <v>6.092918137180485</v>
      </c>
    </row>
    <row r="103" spans="3:8" ht="12.75">
      <c r="C103" s="114">
        <v>40</v>
      </c>
      <c r="D103" s="115">
        <v>103.9999999999999</v>
      </c>
      <c r="E103" s="116">
        <v>5.868804557755365</v>
      </c>
      <c r="F103" s="117">
        <v>40</v>
      </c>
      <c r="G103" s="115">
        <v>4.444444444444507</v>
      </c>
      <c r="H103" s="116">
        <v>6.08912698811735</v>
      </c>
    </row>
    <row r="104" spans="3:8" ht="12.75">
      <c r="C104" s="114">
        <v>41</v>
      </c>
      <c r="D104" s="115">
        <v>105.7999999999999</v>
      </c>
      <c r="E104" s="116">
        <v>5.86293575319761</v>
      </c>
      <c r="F104" s="117">
        <v>41</v>
      </c>
      <c r="G104" s="115">
        <v>5.000000000000062</v>
      </c>
      <c r="H104" s="116">
        <v>6.08533819799141</v>
      </c>
    </row>
    <row r="105" spans="3:8" ht="12.75">
      <c r="C105" s="114">
        <v>42</v>
      </c>
      <c r="D105" s="115">
        <v>107.5999999999999</v>
      </c>
      <c r="E105" s="116">
        <v>5.857072817444413</v>
      </c>
      <c r="F105" s="117">
        <v>42</v>
      </c>
      <c r="G105" s="115">
        <v>5.5555555555556175</v>
      </c>
      <c r="H105" s="116">
        <v>6.081551765334882</v>
      </c>
    </row>
    <row r="106" spans="3:8" ht="12.75">
      <c r="C106" s="114">
        <v>43</v>
      </c>
      <c r="D106" s="115">
        <v>109.39999999999989</v>
      </c>
      <c r="E106" s="116">
        <v>5.851215744626969</v>
      </c>
      <c r="F106" s="117">
        <v>43</v>
      </c>
      <c r="G106" s="115">
        <v>6.111111111111173</v>
      </c>
      <c r="H106" s="116">
        <v>6.077767688680896</v>
      </c>
    </row>
    <row r="107" spans="3:8" ht="12.75">
      <c r="C107" s="114">
        <v>44</v>
      </c>
      <c r="D107" s="115">
        <v>111.19999999999989</v>
      </c>
      <c r="E107" s="116">
        <v>5.8453645288823415</v>
      </c>
      <c r="F107" s="117">
        <v>44</v>
      </c>
      <c r="G107" s="115">
        <v>6.666666666666728</v>
      </c>
      <c r="H107" s="116">
        <v>6.0739859665634945</v>
      </c>
    </row>
    <row r="108" spans="3:8" ht="12.75">
      <c r="C108" s="114">
        <v>45</v>
      </c>
      <c r="D108" s="115">
        <v>112.99999999999989</v>
      </c>
      <c r="E108" s="116">
        <v>5.839519164353459</v>
      </c>
      <c r="F108" s="117">
        <v>45</v>
      </c>
      <c r="G108" s="115">
        <v>7.222222222222284</v>
      </c>
      <c r="H108" s="116">
        <v>6.0702065975176325</v>
      </c>
    </row>
    <row r="109" spans="3:8" ht="12.75">
      <c r="C109" s="114">
        <v>46</v>
      </c>
      <c r="D109" s="115">
        <v>114.79999999999988</v>
      </c>
      <c r="E109" s="116">
        <v>5.833679645189106</v>
      </c>
      <c r="F109" s="117">
        <v>46</v>
      </c>
      <c r="G109" s="115">
        <v>7.777777777777839</v>
      </c>
      <c r="H109" s="116">
        <v>6.066429580079177</v>
      </c>
    </row>
    <row r="110" spans="3:8" ht="12.75">
      <c r="C110" s="114">
        <v>47</v>
      </c>
      <c r="D110" s="115">
        <v>116.59999999999988</v>
      </c>
      <c r="E110" s="116">
        <v>5.827845965543917</v>
      </c>
      <c r="F110" s="117">
        <v>47</v>
      </c>
      <c r="G110" s="115">
        <v>8.333333333333394</v>
      </c>
      <c r="H110" s="116">
        <v>6.062654912784906</v>
      </c>
    </row>
    <row r="111" spans="3:8" ht="12.75">
      <c r="C111" s="114">
        <v>48</v>
      </c>
      <c r="D111" s="115">
        <v>118.39999999999988</v>
      </c>
      <c r="E111" s="116">
        <v>5.822018119578373</v>
      </c>
      <c r="F111" s="117">
        <v>48</v>
      </c>
      <c r="G111" s="115">
        <v>8.88888888888895</v>
      </c>
      <c r="H111" s="116">
        <v>6.058882594172506</v>
      </c>
    </row>
    <row r="112" spans="3:8" ht="12.75">
      <c r="C112" s="114">
        <v>49</v>
      </c>
      <c r="D112" s="115">
        <v>120.19999999999987</v>
      </c>
      <c r="E112" s="116">
        <v>5.816196101458795</v>
      </c>
      <c r="F112" s="117">
        <v>49</v>
      </c>
      <c r="G112" s="115">
        <v>9.444444444444505</v>
      </c>
      <c r="H112" s="116">
        <v>6.055112622780577</v>
      </c>
    </row>
    <row r="113" spans="3:8" ht="12.75">
      <c r="C113" s="114">
        <v>50</v>
      </c>
      <c r="D113" s="115">
        <v>121.99999999999987</v>
      </c>
      <c r="E113" s="116">
        <v>5.810379905357336</v>
      </c>
      <c r="F113" s="117">
        <v>50</v>
      </c>
      <c r="G113" s="115">
        <v>10.00000000000006</v>
      </c>
      <c r="H113" s="116">
        <v>6.051344997148624</v>
      </c>
    </row>
    <row r="114" spans="3:8" ht="12.75">
      <c r="C114" s="114"/>
      <c r="D114" s="114"/>
      <c r="E114" s="114"/>
      <c r="F114" s="114">
        <v>51</v>
      </c>
      <c r="G114" s="115">
        <v>10.555555555555616</v>
      </c>
      <c r="H114" s="116">
        <v>6.047579715817065</v>
      </c>
    </row>
    <row r="115" spans="3:8" ht="12.75">
      <c r="C115" s="114"/>
      <c r="D115" s="114"/>
      <c r="E115" s="114"/>
      <c r="F115" s="114">
        <v>52</v>
      </c>
      <c r="G115" s="115">
        <v>11.111111111111171</v>
      </c>
      <c r="H115" s="116">
        <v>6.0438167773272236</v>
      </c>
    </row>
    <row r="116" spans="3:8" ht="12.75">
      <c r="C116" s="114"/>
      <c r="D116" s="114"/>
      <c r="E116" s="114"/>
      <c r="F116" s="114">
        <v>53</v>
      </c>
      <c r="G116" s="115">
        <v>11.666666666666726</v>
      </c>
      <c r="H116" s="116">
        <v>6.040056180221331</v>
      </c>
    </row>
    <row r="117" spans="3:8" ht="12.75">
      <c r="C117" s="114"/>
      <c r="D117" s="114"/>
      <c r="E117" s="114"/>
      <c r="F117" s="114">
        <v>54</v>
      </c>
      <c r="G117" s="115">
        <v>12.222222222222282</v>
      </c>
      <c r="H117" s="116">
        <v>6.036297923042527</v>
      </c>
    </row>
    <row r="118" spans="3:8" ht="12.75">
      <c r="C118" s="114"/>
      <c r="D118" s="114"/>
      <c r="E118" s="114"/>
      <c r="F118" s="114">
        <v>55</v>
      </c>
      <c r="G118" s="115">
        <v>12.777777777777837</v>
      </c>
      <c r="H118" s="116">
        <v>6.032542004334856</v>
      </c>
    </row>
    <row r="119" spans="3:8" ht="12.75">
      <c r="C119" s="114"/>
      <c r="D119" s="114"/>
      <c r="E119" s="114"/>
      <c r="F119" s="114">
        <v>56</v>
      </c>
      <c r="G119" s="115">
        <v>13.333333333333393</v>
      </c>
      <c r="H119" s="116">
        <v>6.02878842264327</v>
      </c>
    </row>
    <row r="120" spans="3:8" ht="12.75">
      <c r="C120" s="114"/>
      <c r="D120" s="114"/>
      <c r="E120" s="114"/>
      <c r="F120" s="114">
        <v>57</v>
      </c>
      <c r="G120" s="115">
        <v>13.888888888888948</v>
      </c>
      <c r="H120" s="116">
        <v>6.025037176513625</v>
      </c>
    </row>
    <row r="121" spans="3:8" ht="12.75">
      <c r="C121" s="114"/>
      <c r="D121" s="114"/>
      <c r="E121" s="114"/>
      <c r="F121" s="114">
        <v>58</v>
      </c>
      <c r="G121" s="115">
        <v>14.444444444444503</v>
      </c>
      <c r="H121" s="116">
        <v>6.021288264492683</v>
      </c>
    </row>
    <row r="122" spans="3:8" ht="12.75">
      <c r="C122" s="114"/>
      <c r="D122" s="114"/>
      <c r="E122" s="114"/>
      <c r="F122" s="114">
        <v>59</v>
      </c>
      <c r="G122" s="115">
        <v>15.000000000000059</v>
      </c>
      <c r="H122" s="116">
        <v>6.01754168512811</v>
      </c>
    </row>
    <row r="123" spans="3:8" ht="12.75">
      <c r="C123" s="114"/>
      <c r="D123" s="114"/>
      <c r="E123" s="114"/>
      <c r="F123" s="114">
        <v>60</v>
      </c>
      <c r="G123" s="115">
        <v>15.555555555555614</v>
      </c>
      <c r="H123" s="116">
        <v>6.01419860641415</v>
      </c>
    </row>
    <row r="124" spans="3:8" ht="12.75">
      <c r="C124" s="114"/>
      <c r="D124" s="114"/>
      <c r="E124" s="114"/>
      <c r="F124" s="114">
        <v>61</v>
      </c>
      <c r="G124" s="115">
        <v>16.11111111111117</v>
      </c>
      <c r="H124" s="116">
        <v>6.010857384966142</v>
      </c>
    </row>
    <row r="125" spans="3:8" ht="12.75">
      <c r="C125" s="114"/>
      <c r="D125" s="114"/>
      <c r="E125" s="114"/>
      <c r="F125" s="114">
        <v>62</v>
      </c>
      <c r="G125" s="115">
        <v>16.66666666666673</v>
      </c>
      <c r="H125" s="116">
        <v>6.007518019752272</v>
      </c>
    </row>
    <row r="126" spans="3:8" ht="12.75">
      <c r="C126" s="114"/>
      <c r="D126" s="114"/>
      <c r="E126" s="114"/>
      <c r="F126" s="114">
        <v>63</v>
      </c>
      <c r="G126" s="115">
        <v>17.222222222222285</v>
      </c>
      <c r="H126" s="116">
        <v>6.004180509741299</v>
      </c>
    </row>
    <row r="127" spans="3:8" ht="12.75">
      <c r="C127" s="114"/>
      <c r="D127" s="114"/>
      <c r="E127" s="114"/>
      <c r="F127" s="114">
        <v>64</v>
      </c>
      <c r="G127" s="115">
        <v>17.777777777777843</v>
      </c>
      <c r="H127" s="116">
        <v>6.000844853902554</v>
      </c>
    </row>
    <row r="128" spans="3:8" ht="12.75">
      <c r="C128" s="114"/>
      <c r="D128" s="114"/>
      <c r="E128" s="114"/>
      <c r="F128" s="114">
        <v>65</v>
      </c>
      <c r="G128" s="115">
        <v>18.3333333333334</v>
      </c>
      <c r="H128" s="116">
        <v>5.997511051205941</v>
      </c>
    </row>
    <row r="129" spans="3:8" ht="12.75">
      <c r="C129" s="114"/>
      <c r="D129" s="114"/>
      <c r="E129" s="114"/>
      <c r="F129" s="114">
        <v>66</v>
      </c>
      <c r="G129" s="115">
        <v>18.888888888888957</v>
      </c>
      <c r="H129" s="116">
        <v>5.994179100621937</v>
      </c>
    </row>
    <row r="130" spans="3:8" ht="12.75">
      <c r="C130" s="114"/>
      <c r="D130" s="114"/>
      <c r="E130" s="114"/>
      <c r="F130" s="114">
        <v>67</v>
      </c>
      <c r="G130" s="115">
        <v>19.444444444444514</v>
      </c>
      <c r="H130" s="116">
        <v>5.990849001121592</v>
      </c>
    </row>
    <row r="131" spans="3:8" ht="12.75">
      <c r="C131" s="114"/>
      <c r="D131" s="114"/>
      <c r="E131" s="114"/>
      <c r="F131" s="114">
        <v>68</v>
      </c>
      <c r="G131" s="115">
        <v>20.00000000000007</v>
      </c>
      <c r="H131" s="116">
        <v>5.987520751676524</v>
      </c>
    </row>
    <row r="132" spans="3:8" ht="12.75">
      <c r="C132" s="114"/>
      <c r="D132" s="114"/>
      <c r="E132" s="114"/>
      <c r="F132" s="114">
        <v>69</v>
      </c>
      <c r="G132" s="115">
        <v>20.555555555555628</v>
      </c>
      <c r="H132" s="116">
        <v>5.9841943512589255</v>
      </c>
    </row>
    <row r="133" spans="3:8" ht="12.75">
      <c r="C133" s="114"/>
      <c r="D133" s="114"/>
      <c r="E133" s="114"/>
      <c r="F133" s="114">
        <v>70</v>
      </c>
      <c r="G133" s="115">
        <v>21.111111111111185</v>
      </c>
      <c r="H133" s="116">
        <v>5.980869798841559</v>
      </c>
    </row>
    <row r="134" spans="3:8" ht="12.75">
      <c r="C134" s="114"/>
      <c r="D134" s="114"/>
      <c r="E134" s="114"/>
      <c r="F134" s="114">
        <v>71</v>
      </c>
      <c r="G134" s="115">
        <v>21.666666666666742</v>
      </c>
      <c r="H134" s="116">
        <v>5.977547093397758</v>
      </c>
    </row>
    <row r="135" spans="3:8" ht="12.75">
      <c r="C135" s="114"/>
      <c r="D135" s="114"/>
      <c r="E135" s="114"/>
      <c r="F135" s="114">
        <v>72</v>
      </c>
      <c r="G135" s="115">
        <v>22.2222222222223</v>
      </c>
      <c r="H135" s="116">
        <v>5.974226233901426</v>
      </c>
    </row>
    <row r="136" spans="3:8" ht="12.75">
      <c r="C136" s="114"/>
      <c r="D136" s="114"/>
      <c r="E136" s="114"/>
      <c r="F136" s="114">
        <v>73</v>
      </c>
      <c r="G136" s="115">
        <v>22.777777777777857</v>
      </c>
      <c r="H136" s="116">
        <v>5.970907219327036</v>
      </c>
    </row>
    <row r="137" spans="3:8" ht="12.75">
      <c r="C137" s="114"/>
      <c r="D137" s="114"/>
      <c r="E137" s="114"/>
      <c r="F137" s="114">
        <v>74</v>
      </c>
      <c r="G137" s="115">
        <v>23.333333333333414</v>
      </c>
      <c r="H137" s="116">
        <v>5.967590048649632</v>
      </c>
    </row>
    <row r="138" spans="3:8" ht="12.75">
      <c r="C138" s="114"/>
      <c r="D138" s="114"/>
      <c r="E138" s="114"/>
      <c r="F138" s="114">
        <v>75</v>
      </c>
      <c r="G138" s="115">
        <v>23.88888888888897</v>
      </c>
      <c r="H138" s="116">
        <v>5.964274720844827</v>
      </c>
    </row>
    <row r="139" spans="3:8" ht="12.75">
      <c r="C139" s="114"/>
      <c r="D139" s="114"/>
      <c r="E139" s="114"/>
      <c r="F139" s="114">
        <v>76</v>
      </c>
      <c r="G139" s="115">
        <v>24.444444444444528</v>
      </c>
      <c r="H139" s="116">
        <v>5.960961234888802</v>
      </c>
    </row>
    <row r="140" spans="3:8" ht="12.75">
      <c r="C140" s="114"/>
      <c r="D140" s="114"/>
      <c r="E140" s="114"/>
      <c r="F140" s="114">
        <v>77</v>
      </c>
      <c r="G140" s="115">
        <v>25.000000000000085</v>
      </c>
      <c r="H140" s="116">
        <v>5.957649589758308</v>
      </c>
    </row>
    <row r="141" spans="3:8" ht="12.75">
      <c r="C141" s="114"/>
      <c r="D141" s="114"/>
      <c r="E141" s="114"/>
      <c r="F141" s="114">
        <v>78</v>
      </c>
      <c r="G141" s="115">
        <v>25.555555555555642</v>
      </c>
      <c r="H141" s="116">
        <v>5.9543397844306645</v>
      </c>
    </row>
    <row r="142" spans="3:8" ht="12.75">
      <c r="C142" s="114"/>
      <c r="D142" s="114"/>
      <c r="E142" s="114"/>
      <c r="F142" s="114">
        <v>79</v>
      </c>
      <c r="G142" s="115">
        <v>26.1111111111112</v>
      </c>
      <c r="H142" s="116">
        <v>5.9510318178837585</v>
      </c>
    </row>
    <row r="143" spans="3:8" ht="12.75">
      <c r="C143" s="114"/>
      <c r="D143" s="114"/>
      <c r="E143" s="114"/>
      <c r="F143" s="114">
        <v>80</v>
      </c>
      <c r="G143" s="115">
        <v>26.666666666666757</v>
      </c>
      <c r="H143" s="116">
        <v>5.947725689096045</v>
      </c>
    </row>
    <row r="144" spans="3:8" ht="12.75">
      <c r="C144" s="114"/>
      <c r="D144" s="114"/>
      <c r="E144" s="114"/>
      <c r="F144" s="114">
        <v>81</v>
      </c>
      <c r="G144" s="115">
        <v>27.222222222222314</v>
      </c>
      <c r="H144" s="116">
        <v>5.944421397046548</v>
      </c>
    </row>
    <row r="145" spans="3:8" ht="12.75">
      <c r="C145" s="114"/>
      <c r="D145" s="114"/>
      <c r="E145" s="114"/>
      <c r="F145" s="114">
        <v>82</v>
      </c>
      <c r="G145" s="115">
        <v>27.77777777777787</v>
      </c>
      <c r="H145" s="116">
        <v>5.941118940714856</v>
      </c>
    </row>
    <row r="146" spans="3:8" ht="12.75">
      <c r="C146" s="114"/>
      <c r="D146" s="114"/>
      <c r="E146" s="114"/>
      <c r="F146" s="114">
        <v>83</v>
      </c>
      <c r="G146" s="115">
        <v>28.333333333333428</v>
      </c>
      <c r="H146" s="116">
        <v>5.937818319081125</v>
      </c>
    </row>
    <row r="147" spans="3:8" ht="12.75">
      <c r="C147" s="114"/>
      <c r="D147" s="114"/>
      <c r="E147" s="114"/>
      <c r="F147" s="114">
        <v>84</v>
      </c>
      <c r="G147" s="115">
        <v>28.888888888888985</v>
      </c>
      <c r="H147" s="116">
        <v>5.93451953112608</v>
      </c>
    </row>
    <row r="148" spans="3:8" ht="12.75">
      <c r="C148" s="114"/>
      <c r="D148" s="114"/>
      <c r="E148" s="114"/>
      <c r="F148" s="114">
        <v>85</v>
      </c>
      <c r="G148" s="115">
        <v>29.444444444444542</v>
      </c>
      <c r="H148" s="116">
        <v>5.9312225758310095</v>
      </c>
    </row>
    <row r="149" spans="3:8" ht="12.75">
      <c r="C149" s="114"/>
      <c r="D149" s="114"/>
      <c r="E149" s="114"/>
      <c r="F149" s="114">
        <v>86</v>
      </c>
      <c r="G149" s="115">
        <v>30.0000000000001</v>
      </c>
      <c r="H149" s="116">
        <v>5.92792745217777</v>
      </c>
    </row>
    <row r="150" spans="3:8" ht="12.75">
      <c r="C150" s="114"/>
      <c r="D150" s="114"/>
      <c r="E150" s="114"/>
      <c r="F150" s="114">
        <v>87</v>
      </c>
      <c r="G150" s="115">
        <v>30.555555555555657</v>
      </c>
      <c r="H150" s="116">
        <v>5.924634159148782</v>
      </c>
    </row>
    <row r="151" spans="3:8" ht="12.75">
      <c r="C151" s="114"/>
      <c r="D151" s="114"/>
      <c r="E151" s="114"/>
      <c r="F151" s="114">
        <v>88</v>
      </c>
      <c r="G151" s="115">
        <v>31.111111111111214</v>
      </c>
      <c r="H151" s="116">
        <v>5.921342695727033</v>
      </c>
    </row>
    <row r="152" spans="3:8" ht="12.75">
      <c r="C152" s="114"/>
      <c r="D152" s="114"/>
      <c r="E152" s="114"/>
      <c r="F152" s="114">
        <v>89</v>
      </c>
      <c r="G152" s="115">
        <v>31.66666666666677</v>
      </c>
      <c r="H152" s="116">
        <v>5.9180530608960735</v>
      </c>
    </row>
    <row r="153" spans="3:8" ht="12.75">
      <c r="C153" s="114"/>
      <c r="D153" s="114"/>
      <c r="E153" s="114"/>
      <c r="F153" s="114">
        <v>90</v>
      </c>
      <c r="G153" s="115">
        <v>32.22222222222233</v>
      </c>
      <c r="H153" s="116">
        <v>5.91476525364002</v>
      </c>
    </row>
    <row r="154" spans="3:8" ht="12.75">
      <c r="C154" s="114"/>
      <c r="D154" s="114"/>
      <c r="E154" s="114"/>
      <c r="F154" s="114">
        <v>91</v>
      </c>
      <c r="G154" s="115">
        <v>32.777777777777885</v>
      </c>
      <c r="H154" s="116">
        <v>5.911479272943554</v>
      </c>
    </row>
    <row r="155" spans="3:8" ht="12.75">
      <c r="C155" s="114"/>
      <c r="D155" s="114"/>
      <c r="E155" s="114"/>
      <c r="F155" s="114">
        <v>92</v>
      </c>
      <c r="G155" s="115">
        <v>33.33333333333344</v>
      </c>
      <c r="H155" s="116">
        <v>5.9081951177919185</v>
      </c>
    </row>
    <row r="156" spans="3:8" ht="12.75">
      <c r="C156" s="114"/>
      <c r="D156" s="114"/>
      <c r="E156" s="114"/>
      <c r="F156" s="114">
        <v>93</v>
      </c>
      <c r="G156" s="115">
        <v>33.888888888889</v>
      </c>
      <c r="H156" s="116">
        <v>5.904912787170923</v>
      </c>
    </row>
    <row r="157" spans="3:8" ht="12.75">
      <c r="C157" s="114"/>
      <c r="D157" s="114"/>
      <c r="E157" s="114"/>
      <c r="F157" s="114">
        <v>94</v>
      </c>
      <c r="G157" s="115">
        <v>34.44444444444456</v>
      </c>
      <c r="H157" s="116">
        <v>5.901632280066939</v>
      </c>
    </row>
    <row r="158" spans="3:8" ht="12.75">
      <c r="C158" s="114"/>
      <c r="D158" s="114"/>
      <c r="E158" s="114"/>
      <c r="F158" s="114">
        <v>95</v>
      </c>
      <c r="G158" s="115">
        <v>35.000000000000114</v>
      </c>
      <c r="H158" s="116">
        <v>5.898353595466902</v>
      </c>
    </row>
    <row r="159" spans="3:8" ht="12.75">
      <c r="C159" s="114"/>
      <c r="D159" s="114"/>
      <c r="E159" s="114"/>
      <c r="F159" s="114">
        <v>96</v>
      </c>
      <c r="G159" s="115">
        <v>35.55555555555567</v>
      </c>
      <c r="H159" s="116">
        <v>5.895076732358309</v>
      </c>
    </row>
    <row r="160" spans="3:8" ht="12.75">
      <c r="C160" s="114"/>
      <c r="D160" s="114"/>
      <c r="E160" s="114"/>
      <c r="F160" s="114">
        <v>97</v>
      </c>
      <c r="G160" s="115">
        <v>36.11111111111123</v>
      </c>
      <c r="H160" s="116">
        <v>5.8918016897292205</v>
      </c>
    </row>
    <row r="161" spans="3:8" ht="12.75">
      <c r="C161" s="114"/>
      <c r="D161" s="114"/>
      <c r="E161" s="114"/>
      <c r="F161" s="114">
        <v>98</v>
      </c>
      <c r="G161" s="115">
        <v>36.666666666666785</v>
      </c>
      <c r="H161" s="116">
        <v>5.88852846656826</v>
      </c>
    </row>
    <row r="162" spans="3:8" ht="12.75">
      <c r="C162" s="114"/>
      <c r="D162" s="114"/>
      <c r="E162" s="114"/>
      <c r="F162" s="114">
        <v>99</v>
      </c>
      <c r="G162" s="115">
        <v>37.22222222222234</v>
      </c>
      <c r="H162" s="116">
        <v>5.8852570618646105</v>
      </c>
    </row>
    <row r="163" spans="3:8" ht="12.75">
      <c r="C163" s="114"/>
      <c r="D163" s="114"/>
      <c r="E163" s="114"/>
      <c r="F163" s="114">
        <v>100</v>
      </c>
      <c r="G163" s="115">
        <v>37.7777777777779</v>
      </c>
      <c r="H163" s="116">
        <v>5.881987474608019</v>
      </c>
    </row>
    <row r="164" spans="3:8" ht="12.75">
      <c r="C164" s="114"/>
      <c r="D164" s="114"/>
      <c r="E164" s="114"/>
      <c r="F164" s="114">
        <v>101</v>
      </c>
      <c r="G164" s="115">
        <v>38.33333333333346</v>
      </c>
      <c r="H164" s="116">
        <v>5.878719703788793</v>
      </c>
    </row>
    <row r="165" spans="3:8" ht="12.75">
      <c r="C165" s="114"/>
      <c r="D165" s="114"/>
      <c r="E165" s="114"/>
      <c r="F165" s="114">
        <v>102</v>
      </c>
      <c r="G165" s="115">
        <v>38.888888888889014</v>
      </c>
      <c r="H165" s="116">
        <v>5.875453748397799</v>
      </c>
    </row>
    <row r="166" spans="3:8" ht="12.75">
      <c r="C166" s="114"/>
      <c r="D166" s="114"/>
      <c r="E166" s="114"/>
      <c r="F166" s="114">
        <v>103</v>
      </c>
      <c r="G166" s="115">
        <v>39.44444444444457</v>
      </c>
      <c r="H166" s="116">
        <v>5.872189607426467</v>
      </c>
    </row>
    <row r="167" spans="3:8" ht="12.75">
      <c r="C167" s="114"/>
      <c r="D167" s="114"/>
      <c r="E167" s="114"/>
      <c r="F167" s="114">
        <v>104</v>
      </c>
      <c r="G167" s="115">
        <v>40.00000000000013</v>
      </c>
      <c r="H167" s="116">
        <v>5.868927279866786</v>
      </c>
    </row>
    <row r="168" spans="3:8" ht="12.75">
      <c r="C168" s="114"/>
      <c r="D168" s="114"/>
      <c r="E168" s="114"/>
      <c r="F168" s="114">
        <v>105</v>
      </c>
      <c r="G168" s="115">
        <v>40.555555555555685</v>
      </c>
      <c r="H168" s="116">
        <v>5.865666764711304</v>
      </c>
    </row>
    <row r="169" spans="3:8" ht="12.75">
      <c r="C169" s="114"/>
      <c r="D169" s="114"/>
      <c r="E169" s="114"/>
      <c r="F169" s="114">
        <v>106</v>
      </c>
      <c r="G169" s="115">
        <v>41.11111111111124</v>
      </c>
      <c r="H169" s="116">
        <v>5.862408060953131</v>
      </c>
    </row>
    <row r="170" spans="3:8" ht="12.75">
      <c r="C170" s="114"/>
      <c r="D170" s="114"/>
      <c r="E170" s="114"/>
      <c r="F170" s="114">
        <v>107</v>
      </c>
      <c r="G170" s="115">
        <v>41.6666666666668</v>
      </c>
      <c r="H170" s="116">
        <v>5.859151167585934</v>
      </c>
    </row>
    <row r="171" spans="3:8" ht="12.75">
      <c r="C171" s="114"/>
      <c r="D171" s="114"/>
      <c r="E171" s="114"/>
      <c r="F171" s="114">
        <v>108</v>
      </c>
      <c r="G171" s="115">
        <v>42.222222222222356</v>
      </c>
      <c r="H171" s="116">
        <v>5.855896083603942</v>
      </c>
    </row>
    <row r="172" spans="3:8" ht="12.75">
      <c r="C172" s="114"/>
      <c r="D172" s="114"/>
      <c r="E172" s="114"/>
      <c r="F172" s="114">
        <v>109</v>
      </c>
      <c r="G172" s="115">
        <v>42.777777777777914</v>
      </c>
      <c r="H172" s="116">
        <v>5.8526428080019395</v>
      </c>
    </row>
    <row r="173" spans="3:8" ht="12.75">
      <c r="C173" s="114"/>
      <c r="D173" s="114"/>
      <c r="E173" s="114"/>
      <c r="F173" s="114">
        <v>110</v>
      </c>
      <c r="G173" s="115">
        <v>43.33333333333347</v>
      </c>
      <c r="H173" s="116">
        <v>5.849391339775272</v>
      </c>
    </row>
    <row r="174" spans="3:8" ht="12.75">
      <c r="C174" s="114"/>
      <c r="D174" s="114"/>
      <c r="E174" s="114"/>
      <c r="F174" s="114">
        <v>111</v>
      </c>
      <c r="G174" s="115">
        <v>43.88888888888903</v>
      </c>
      <c r="H174" s="116">
        <v>5.846141677919841</v>
      </c>
    </row>
    <row r="175" spans="3:8" ht="12.75">
      <c r="C175" s="114"/>
      <c r="D175" s="114"/>
      <c r="E175" s="114"/>
      <c r="F175" s="114">
        <v>112</v>
      </c>
      <c r="G175" s="115">
        <v>44.444444444444585</v>
      </c>
      <c r="H175" s="116">
        <v>5.842893821432108</v>
      </c>
    </row>
    <row r="176" spans="3:8" ht="12.75">
      <c r="C176" s="114"/>
      <c r="D176" s="114"/>
      <c r="E176" s="114"/>
      <c r="F176" s="114">
        <v>113</v>
      </c>
      <c r="G176" s="115">
        <v>45.00000000000014</v>
      </c>
      <c r="H176" s="116">
        <v>5.8396477693090905</v>
      </c>
    </row>
    <row r="177" spans="3:8" ht="12.75">
      <c r="C177" s="114"/>
      <c r="D177" s="114"/>
      <c r="E177" s="114"/>
      <c r="F177" s="114">
        <v>114</v>
      </c>
      <c r="G177" s="115">
        <v>45.5555555555557</v>
      </c>
      <c r="H177" s="116">
        <v>5.836403520548363</v>
      </c>
    </row>
    <row r="178" spans="3:8" ht="12.75">
      <c r="C178" s="114"/>
      <c r="D178" s="114"/>
      <c r="E178" s="114"/>
      <c r="F178" s="114">
        <v>115</v>
      </c>
      <c r="G178" s="115">
        <v>46.111111111111256</v>
      </c>
      <c r="H178" s="116">
        <v>5.833161074148059</v>
      </c>
    </row>
    <row r="179" spans="3:8" ht="12.75">
      <c r="C179" s="114"/>
      <c r="D179" s="114"/>
      <c r="E179" s="114"/>
      <c r="F179" s="114">
        <v>116</v>
      </c>
      <c r="G179" s="115">
        <v>46.66666666666681</v>
      </c>
      <c r="H179" s="116">
        <v>5.829920429106865</v>
      </c>
    </row>
    <row r="180" spans="3:8" ht="12.75">
      <c r="C180" s="114"/>
      <c r="D180" s="114"/>
      <c r="E180" s="114"/>
      <c r="F180" s="114">
        <v>117</v>
      </c>
      <c r="G180" s="115">
        <v>47.22222222222237</v>
      </c>
      <c r="H180" s="116">
        <v>5.826681584424028</v>
      </c>
    </row>
    <row r="181" spans="3:8" ht="12.75">
      <c r="C181" s="114"/>
      <c r="D181" s="114"/>
      <c r="E181" s="114"/>
      <c r="F181" s="114">
        <v>118</v>
      </c>
      <c r="G181" s="115">
        <v>47.77777777777793</v>
      </c>
      <c r="H181" s="116">
        <v>5.823444539099348</v>
      </c>
    </row>
    <row r="182" spans="3:8" ht="12.75">
      <c r="C182" s="114"/>
      <c r="D182" s="114"/>
      <c r="E182" s="114"/>
      <c r="F182" s="114">
        <v>119</v>
      </c>
      <c r="G182" s="115">
        <v>48.333333333333485</v>
      </c>
      <c r="H182" s="116">
        <v>5.820209292133181</v>
      </c>
    </row>
    <row r="183" spans="3:8" ht="12.75">
      <c r="C183" s="114"/>
      <c r="D183" s="114"/>
      <c r="E183" s="114"/>
      <c r="F183" s="114">
        <v>120</v>
      </c>
      <c r="G183" s="115">
        <v>48.88888888888904</v>
      </c>
      <c r="H183" s="116">
        <v>5.81697584252644</v>
      </c>
    </row>
  </sheetData>
  <mergeCells count="8">
    <mergeCell ref="B4:I4"/>
    <mergeCell ref="B8:I8"/>
    <mergeCell ref="B10:I10"/>
    <mergeCell ref="B11:I11"/>
    <mergeCell ref="B13:I13"/>
    <mergeCell ref="B20:I20"/>
    <mergeCell ref="C21:D21"/>
    <mergeCell ref="F21:G21"/>
  </mergeCells>
  <hyperlinks>
    <hyperlink ref="B11" r:id="rId1" display="(See the article “Avgas” on Wikipedia (retrived 10 Apr 2009 from http://en.wikipedia.org/wiki/Avgas).)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Sconfienza</dc:creator>
  <cp:keywords/>
  <dc:description/>
  <cp:lastModifiedBy/>
  <dcterms:created xsi:type="dcterms:W3CDTF">2010-04-11T01:19:39Z</dcterms:created>
  <cp:category/>
  <cp:version/>
  <cp:contentType/>
  <cp:contentStatus/>
</cp:coreProperties>
</file>